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4_Affordability/"/>
    </mc:Choice>
  </mc:AlternateContent>
  <xr:revisionPtr revIDLastSave="257" documentId="8_{9FB303D3-C363-4E49-AD61-8706E67696AE}" xr6:coauthVersionLast="47" xr6:coauthVersionMax="47" xr10:uidLastSave="{A8F88221-9E5A-4474-B380-273AA6DFBC56}"/>
  <bookViews>
    <workbookView xWindow="28680" yWindow="4755" windowWidth="29040" windowHeight="15840" tabRatio="882" firstSheet="1" activeTab="3" xr2:uid="{00000000-000D-0000-FFFF-FFFF00000000}"/>
  </bookViews>
  <sheets>
    <sheet name="TABLE 65" sheetId="9" r:id="rId1"/>
    <sheet name="Funding @ private" sheetId="2" r:id="rId2"/>
    <sheet name="Fundg @ proprietary" sheetId="3" r:id="rId3"/>
    <sheet name="Funding @ public" sheetId="1" r:id="rId4"/>
    <sheet name="Total Funding" sheetId="4" r:id="rId5"/>
    <sheet name="PrivateRecips" sheetId="6" r:id="rId6"/>
    <sheet name="ProprietaryRecps" sheetId="7" r:id="rId7"/>
    <sheet name="PublicRecipients" sheetId="5" r:id="rId8"/>
    <sheet name="Total Recipients" sheetId="8" r:id="rId9"/>
    <sheet name="Private $ per recip" sheetId="13" r:id="rId10"/>
    <sheet name="Proprietary $ per recip" sheetId="14" r:id="rId11"/>
    <sheet name="Public $ per recip" sheetId="12" r:id="rId12"/>
    <sheet name="Total $ per recip" sheetId="15" r:id="rId13"/>
  </sheets>
  <definedNames>
    <definedName name="DATA">'Funding @ public'!$A$1</definedName>
    <definedName name="_xlnm.Print_Area" localSheetId="0">'TABLE 65'!$A$1:$T$71</definedName>
    <definedName name="_xlnm.Print_Area" localSheetId="8">'Total Recipients'!$1:$1048576</definedName>
    <definedName name="T_3">'Funding @ public:Total Recipients'!$A$1:$IU$8168</definedName>
    <definedName name="T_4">'Funding @ public'!#REF!</definedName>
    <definedName name="TABLE">'TABLE 65'!$A$1:$S$72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5" i="8" l="1"/>
  <c r="AJ2" i="5"/>
  <c r="M69" i="9"/>
  <c r="M68" i="9"/>
  <c r="M67" i="9"/>
  <c r="M66" i="9"/>
  <c r="M65" i="9"/>
  <c r="M64" i="9"/>
  <c r="M63" i="9"/>
  <c r="M62" i="9"/>
  <c r="M61" i="9"/>
  <c r="M60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L69" i="9"/>
  <c r="L68" i="9"/>
  <c r="L67" i="9"/>
  <c r="L66" i="9"/>
  <c r="L65" i="9"/>
  <c r="L64" i="9"/>
  <c r="L63" i="9"/>
  <c r="L62" i="9"/>
  <c r="L61" i="9"/>
  <c r="L60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S69" i="9"/>
  <c r="R69" i="9"/>
  <c r="Q69" i="9"/>
  <c r="P69" i="9"/>
  <c r="O69" i="9"/>
  <c r="N69" i="9"/>
  <c r="S68" i="9"/>
  <c r="R68" i="9"/>
  <c r="Q68" i="9"/>
  <c r="P68" i="9"/>
  <c r="O68" i="9"/>
  <c r="N68" i="9"/>
  <c r="S67" i="9"/>
  <c r="R67" i="9"/>
  <c r="Q67" i="9"/>
  <c r="P67" i="9"/>
  <c r="O67" i="9"/>
  <c r="N67" i="9"/>
  <c r="S66" i="9"/>
  <c r="R66" i="9"/>
  <c r="Q66" i="9"/>
  <c r="P66" i="9"/>
  <c r="O66" i="9"/>
  <c r="N66" i="9"/>
  <c r="S65" i="9"/>
  <c r="R65" i="9"/>
  <c r="Q65" i="9"/>
  <c r="P65" i="9"/>
  <c r="O65" i="9"/>
  <c r="N65" i="9"/>
  <c r="S64" i="9"/>
  <c r="R64" i="9"/>
  <c r="Q64" i="9"/>
  <c r="P64" i="9"/>
  <c r="O64" i="9"/>
  <c r="N64" i="9"/>
  <c r="S63" i="9"/>
  <c r="R63" i="9"/>
  <c r="Q63" i="9"/>
  <c r="P63" i="9"/>
  <c r="O63" i="9"/>
  <c r="N63" i="9"/>
  <c r="S62" i="9"/>
  <c r="R62" i="9"/>
  <c r="Q62" i="9"/>
  <c r="P62" i="9"/>
  <c r="O62" i="9"/>
  <c r="N62" i="9"/>
  <c r="S61" i="9"/>
  <c r="R61" i="9"/>
  <c r="Q61" i="9"/>
  <c r="P61" i="9"/>
  <c r="O61" i="9"/>
  <c r="N61" i="9"/>
  <c r="S60" i="9"/>
  <c r="R60" i="9"/>
  <c r="Q60" i="9"/>
  <c r="P60" i="9"/>
  <c r="O60" i="9"/>
  <c r="N60" i="9"/>
  <c r="R59" i="9"/>
  <c r="N59" i="9"/>
  <c r="S58" i="9"/>
  <c r="R58" i="9"/>
  <c r="Q58" i="9"/>
  <c r="P58" i="9"/>
  <c r="O58" i="9"/>
  <c r="N58" i="9"/>
  <c r="S57" i="9"/>
  <c r="R57" i="9"/>
  <c r="Q57" i="9"/>
  <c r="P57" i="9"/>
  <c r="O57" i="9"/>
  <c r="N57" i="9"/>
  <c r="S56" i="9"/>
  <c r="R56" i="9"/>
  <c r="Q56" i="9"/>
  <c r="P56" i="9"/>
  <c r="O56" i="9"/>
  <c r="N56" i="9"/>
  <c r="S55" i="9"/>
  <c r="R55" i="9"/>
  <c r="Q55" i="9"/>
  <c r="P55" i="9"/>
  <c r="O55" i="9"/>
  <c r="N55" i="9"/>
  <c r="S54" i="9"/>
  <c r="R54" i="9"/>
  <c r="Q54" i="9"/>
  <c r="P54" i="9"/>
  <c r="O54" i="9"/>
  <c r="N54" i="9"/>
  <c r="S53" i="9"/>
  <c r="R53" i="9"/>
  <c r="Q53" i="9"/>
  <c r="P53" i="9"/>
  <c r="O53" i="9"/>
  <c r="N53" i="9"/>
  <c r="S52" i="9"/>
  <c r="R52" i="9"/>
  <c r="Q52" i="9"/>
  <c r="P52" i="9"/>
  <c r="O52" i="9"/>
  <c r="N52" i="9"/>
  <c r="S51" i="9"/>
  <c r="R51" i="9"/>
  <c r="Q51" i="9"/>
  <c r="P51" i="9"/>
  <c r="O51" i="9"/>
  <c r="N51" i="9"/>
  <c r="S50" i="9"/>
  <c r="R50" i="9"/>
  <c r="Q50" i="9"/>
  <c r="P50" i="9"/>
  <c r="O50" i="9"/>
  <c r="N50" i="9"/>
  <c r="S49" i="9"/>
  <c r="R49" i="9"/>
  <c r="Q49" i="9"/>
  <c r="P49" i="9"/>
  <c r="O49" i="9"/>
  <c r="N49" i="9"/>
  <c r="S48" i="9"/>
  <c r="R48" i="9"/>
  <c r="Q48" i="9"/>
  <c r="P48" i="9"/>
  <c r="O48" i="9"/>
  <c r="N48" i="9"/>
  <c r="S47" i="9"/>
  <c r="R47" i="9"/>
  <c r="Q47" i="9"/>
  <c r="P47" i="9"/>
  <c r="O47" i="9"/>
  <c r="N47" i="9"/>
  <c r="S46" i="9"/>
  <c r="R46" i="9"/>
  <c r="Q46" i="9"/>
  <c r="P46" i="9"/>
  <c r="O46" i="9"/>
  <c r="N46" i="9"/>
  <c r="R45" i="9"/>
  <c r="N45" i="9"/>
  <c r="S44" i="9"/>
  <c r="R44" i="9"/>
  <c r="Q44" i="9"/>
  <c r="P44" i="9"/>
  <c r="O44" i="9"/>
  <c r="N44" i="9"/>
  <c r="S43" i="9"/>
  <c r="R43" i="9"/>
  <c r="O43" i="9"/>
  <c r="N43" i="9"/>
  <c r="S42" i="9"/>
  <c r="R42" i="9"/>
  <c r="Q42" i="9"/>
  <c r="P42" i="9"/>
  <c r="O42" i="9"/>
  <c r="N42" i="9"/>
  <c r="S41" i="9"/>
  <c r="R41" i="9"/>
  <c r="Q41" i="9"/>
  <c r="P41" i="9"/>
  <c r="O41" i="9"/>
  <c r="N41" i="9"/>
  <c r="S40" i="9"/>
  <c r="R40" i="9"/>
  <c r="Q40" i="9"/>
  <c r="P40" i="9"/>
  <c r="O40" i="9"/>
  <c r="N40" i="9"/>
  <c r="S39" i="9"/>
  <c r="R39" i="9"/>
  <c r="Q39" i="9"/>
  <c r="P39" i="9"/>
  <c r="O39" i="9"/>
  <c r="N39" i="9"/>
  <c r="S38" i="9"/>
  <c r="R38" i="9"/>
  <c r="Q38" i="9"/>
  <c r="P38" i="9"/>
  <c r="O38" i="9"/>
  <c r="N38" i="9"/>
  <c r="S37" i="9"/>
  <c r="R37" i="9"/>
  <c r="Q37" i="9"/>
  <c r="P37" i="9"/>
  <c r="O37" i="9"/>
  <c r="N37" i="9"/>
  <c r="S36" i="9"/>
  <c r="R36" i="9"/>
  <c r="Q36" i="9"/>
  <c r="P36" i="9"/>
  <c r="O36" i="9"/>
  <c r="N36" i="9"/>
  <c r="S35" i="9"/>
  <c r="R35" i="9"/>
  <c r="Q35" i="9"/>
  <c r="P35" i="9"/>
  <c r="O35" i="9"/>
  <c r="N35" i="9"/>
  <c r="S34" i="9"/>
  <c r="R34" i="9"/>
  <c r="Q34" i="9"/>
  <c r="P34" i="9"/>
  <c r="O34" i="9"/>
  <c r="N34" i="9"/>
  <c r="S33" i="9"/>
  <c r="R33" i="9"/>
  <c r="Q33" i="9"/>
  <c r="P33" i="9"/>
  <c r="O33" i="9"/>
  <c r="N33" i="9"/>
  <c r="S32" i="9"/>
  <c r="R32" i="9"/>
  <c r="Q32" i="9"/>
  <c r="P32" i="9"/>
  <c r="O32" i="9"/>
  <c r="N32" i="9"/>
  <c r="S31" i="9"/>
  <c r="R31" i="9"/>
  <c r="Q31" i="9"/>
  <c r="P31" i="9"/>
  <c r="O31" i="9"/>
  <c r="N31" i="9"/>
  <c r="R30" i="9"/>
  <c r="N30" i="9"/>
  <c r="S29" i="9"/>
  <c r="R29" i="9"/>
  <c r="O29" i="9"/>
  <c r="N29" i="9"/>
  <c r="S28" i="9"/>
  <c r="R28" i="9"/>
  <c r="Q28" i="9"/>
  <c r="P28" i="9"/>
  <c r="O28" i="9"/>
  <c r="N28" i="9"/>
  <c r="S27" i="9"/>
  <c r="R27" i="9"/>
  <c r="Q27" i="9"/>
  <c r="P27" i="9"/>
  <c r="O27" i="9"/>
  <c r="N27" i="9"/>
  <c r="S26" i="9"/>
  <c r="R26" i="9"/>
  <c r="Q26" i="9"/>
  <c r="P26" i="9"/>
  <c r="O26" i="9"/>
  <c r="N26" i="9"/>
  <c r="S25" i="9"/>
  <c r="R25" i="9"/>
  <c r="Q25" i="9"/>
  <c r="P25" i="9"/>
  <c r="O25" i="9"/>
  <c r="N25" i="9"/>
  <c r="S24" i="9"/>
  <c r="R24" i="9"/>
  <c r="Q24" i="9"/>
  <c r="P24" i="9"/>
  <c r="O24" i="9"/>
  <c r="N24" i="9"/>
  <c r="S23" i="9"/>
  <c r="R23" i="9"/>
  <c r="Q23" i="9"/>
  <c r="P23" i="9"/>
  <c r="O23" i="9"/>
  <c r="N23" i="9"/>
  <c r="S22" i="9"/>
  <c r="R22" i="9"/>
  <c r="Q22" i="9"/>
  <c r="P22" i="9"/>
  <c r="O22" i="9"/>
  <c r="N22" i="9"/>
  <c r="S21" i="9"/>
  <c r="R21" i="9"/>
  <c r="Q21" i="9"/>
  <c r="P21" i="9"/>
  <c r="O21" i="9"/>
  <c r="N21" i="9"/>
  <c r="S20" i="9"/>
  <c r="R20" i="9"/>
  <c r="Q20" i="9"/>
  <c r="P20" i="9"/>
  <c r="O20" i="9"/>
  <c r="N20" i="9"/>
  <c r="S19" i="9"/>
  <c r="R19" i="9"/>
  <c r="Q19" i="9"/>
  <c r="P19" i="9"/>
  <c r="O19" i="9"/>
  <c r="N19" i="9"/>
  <c r="S18" i="9"/>
  <c r="R18" i="9"/>
  <c r="Q18" i="9"/>
  <c r="P18" i="9"/>
  <c r="O18" i="9"/>
  <c r="N18" i="9"/>
  <c r="S17" i="9"/>
  <c r="R17" i="9"/>
  <c r="Q17" i="9"/>
  <c r="P17" i="9"/>
  <c r="O17" i="9"/>
  <c r="N17" i="9"/>
  <c r="S16" i="9"/>
  <c r="R16" i="9"/>
  <c r="Q16" i="9"/>
  <c r="P16" i="9"/>
  <c r="O16" i="9"/>
  <c r="N16" i="9"/>
  <c r="S15" i="9"/>
  <c r="R15" i="9"/>
  <c r="Q15" i="9"/>
  <c r="P15" i="9"/>
  <c r="O15" i="9"/>
  <c r="N15" i="9"/>
  <c r="S14" i="9"/>
  <c r="R14" i="9"/>
  <c r="Q14" i="9"/>
  <c r="P14" i="9"/>
  <c r="O14" i="9"/>
  <c r="N14" i="9"/>
  <c r="S13" i="9"/>
  <c r="R13" i="9"/>
  <c r="Q13" i="9"/>
  <c r="P13" i="9"/>
  <c r="O13" i="9"/>
  <c r="N13" i="9"/>
  <c r="R12" i="9"/>
  <c r="N12" i="9"/>
  <c r="S11" i="9"/>
  <c r="R11" i="9"/>
  <c r="Q11" i="9"/>
  <c r="P11" i="9"/>
  <c r="O11" i="9"/>
  <c r="N11" i="9"/>
  <c r="S10" i="9"/>
  <c r="R10" i="9"/>
  <c r="O10" i="9"/>
  <c r="N10" i="9"/>
  <c r="J69" i="9"/>
  <c r="H69" i="9"/>
  <c r="F69" i="9"/>
  <c r="J68" i="9"/>
  <c r="H68" i="9"/>
  <c r="F68" i="9"/>
  <c r="J67" i="9"/>
  <c r="H67" i="9"/>
  <c r="F67" i="9"/>
  <c r="J66" i="9"/>
  <c r="H66" i="9"/>
  <c r="F66" i="9"/>
  <c r="J65" i="9"/>
  <c r="H65" i="9"/>
  <c r="F65" i="9"/>
  <c r="J64" i="9"/>
  <c r="H64" i="9"/>
  <c r="F64" i="9"/>
  <c r="J63" i="9"/>
  <c r="H63" i="9"/>
  <c r="F63" i="9"/>
  <c r="J62" i="9"/>
  <c r="H62" i="9"/>
  <c r="F62" i="9"/>
  <c r="J61" i="9"/>
  <c r="H61" i="9"/>
  <c r="F61" i="9"/>
  <c r="J60" i="9"/>
  <c r="H60" i="9"/>
  <c r="F60" i="9"/>
  <c r="J58" i="9"/>
  <c r="H58" i="9"/>
  <c r="F58" i="9"/>
  <c r="J57" i="9"/>
  <c r="H57" i="9"/>
  <c r="F57" i="9"/>
  <c r="J56" i="9"/>
  <c r="H56" i="9"/>
  <c r="F56" i="9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4" i="9"/>
  <c r="H44" i="9"/>
  <c r="F44" i="9"/>
  <c r="J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1" i="9"/>
  <c r="H11" i="9"/>
  <c r="F11" i="9"/>
  <c r="J10" i="9"/>
  <c r="F10" i="9"/>
  <c r="I69" i="9"/>
  <c r="G69" i="9"/>
  <c r="E69" i="9"/>
  <c r="I68" i="9"/>
  <c r="G68" i="9"/>
  <c r="E68" i="9"/>
  <c r="I67" i="9"/>
  <c r="G67" i="9"/>
  <c r="E67" i="9"/>
  <c r="I66" i="9"/>
  <c r="G66" i="9"/>
  <c r="E66" i="9"/>
  <c r="I65" i="9"/>
  <c r="G65" i="9"/>
  <c r="E65" i="9"/>
  <c r="I64" i="9"/>
  <c r="G64" i="9"/>
  <c r="E64" i="9"/>
  <c r="I63" i="9"/>
  <c r="G63" i="9"/>
  <c r="E63" i="9"/>
  <c r="I62" i="9"/>
  <c r="G62" i="9"/>
  <c r="E62" i="9"/>
  <c r="I61" i="9"/>
  <c r="G61" i="9"/>
  <c r="E61" i="9"/>
  <c r="I60" i="9"/>
  <c r="G60" i="9"/>
  <c r="E60" i="9"/>
  <c r="I59" i="9"/>
  <c r="E59" i="9"/>
  <c r="I58" i="9"/>
  <c r="G58" i="9"/>
  <c r="E58" i="9"/>
  <c r="I57" i="9"/>
  <c r="G57" i="9"/>
  <c r="E57" i="9"/>
  <c r="I56" i="9"/>
  <c r="G56" i="9"/>
  <c r="E56" i="9"/>
  <c r="I55" i="9"/>
  <c r="G55" i="9"/>
  <c r="E55" i="9"/>
  <c r="I54" i="9"/>
  <c r="G54" i="9"/>
  <c r="E54" i="9"/>
  <c r="I53" i="9"/>
  <c r="G53" i="9"/>
  <c r="E53" i="9"/>
  <c r="I52" i="9"/>
  <c r="G52" i="9"/>
  <c r="E52" i="9"/>
  <c r="I51" i="9"/>
  <c r="G51" i="9"/>
  <c r="E51" i="9"/>
  <c r="I50" i="9"/>
  <c r="G50" i="9"/>
  <c r="E50" i="9"/>
  <c r="I49" i="9"/>
  <c r="G49" i="9"/>
  <c r="E49" i="9"/>
  <c r="I48" i="9"/>
  <c r="G48" i="9"/>
  <c r="E48" i="9"/>
  <c r="I47" i="9"/>
  <c r="G47" i="9"/>
  <c r="E47" i="9"/>
  <c r="I46" i="9"/>
  <c r="G46" i="9"/>
  <c r="E46" i="9"/>
  <c r="I45" i="9"/>
  <c r="E45" i="9"/>
  <c r="I44" i="9"/>
  <c r="G44" i="9"/>
  <c r="E44" i="9"/>
  <c r="I43" i="9"/>
  <c r="E43" i="9"/>
  <c r="I42" i="9"/>
  <c r="G42" i="9"/>
  <c r="E42" i="9"/>
  <c r="I41" i="9"/>
  <c r="G41" i="9"/>
  <c r="E41" i="9"/>
  <c r="I40" i="9"/>
  <c r="G40" i="9"/>
  <c r="E40" i="9"/>
  <c r="I39" i="9"/>
  <c r="G39" i="9"/>
  <c r="E39" i="9"/>
  <c r="I38" i="9"/>
  <c r="G38" i="9"/>
  <c r="E38" i="9"/>
  <c r="I37" i="9"/>
  <c r="G37" i="9"/>
  <c r="E37" i="9"/>
  <c r="I36" i="9"/>
  <c r="G36" i="9"/>
  <c r="E36" i="9"/>
  <c r="I35" i="9"/>
  <c r="G35" i="9"/>
  <c r="E35" i="9"/>
  <c r="I34" i="9"/>
  <c r="G34" i="9"/>
  <c r="E34" i="9"/>
  <c r="I33" i="9"/>
  <c r="G33" i="9"/>
  <c r="E33" i="9"/>
  <c r="I32" i="9"/>
  <c r="G32" i="9"/>
  <c r="E32" i="9"/>
  <c r="I31" i="9"/>
  <c r="G31" i="9"/>
  <c r="E31" i="9"/>
  <c r="I30" i="9"/>
  <c r="E30" i="9"/>
  <c r="I29" i="9"/>
  <c r="E29" i="9"/>
  <c r="I28" i="9"/>
  <c r="G28" i="9"/>
  <c r="E28" i="9"/>
  <c r="I27" i="9"/>
  <c r="G27" i="9"/>
  <c r="E27" i="9"/>
  <c r="I26" i="9"/>
  <c r="G26" i="9"/>
  <c r="E26" i="9"/>
  <c r="I25" i="9"/>
  <c r="G25" i="9"/>
  <c r="E25" i="9"/>
  <c r="I24" i="9"/>
  <c r="G24" i="9"/>
  <c r="E24" i="9"/>
  <c r="I23" i="9"/>
  <c r="G23" i="9"/>
  <c r="E23" i="9"/>
  <c r="I22" i="9"/>
  <c r="G22" i="9"/>
  <c r="E22" i="9"/>
  <c r="I21" i="9"/>
  <c r="G21" i="9"/>
  <c r="E21" i="9"/>
  <c r="I20" i="9"/>
  <c r="G20" i="9"/>
  <c r="E20" i="9"/>
  <c r="I19" i="9"/>
  <c r="G19" i="9"/>
  <c r="E19" i="9"/>
  <c r="I18" i="9"/>
  <c r="G18" i="9"/>
  <c r="E18" i="9"/>
  <c r="I17" i="9"/>
  <c r="G17" i="9"/>
  <c r="E17" i="9"/>
  <c r="I16" i="9"/>
  <c r="G16" i="9"/>
  <c r="E16" i="9"/>
  <c r="I15" i="9"/>
  <c r="G15" i="9"/>
  <c r="E15" i="9"/>
  <c r="I14" i="9"/>
  <c r="G14" i="9"/>
  <c r="E14" i="9"/>
  <c r="I13" i="9"/>
  <c r="G13" i="9"/>
  <c r="E13" i="9"/>
  <c r="I12" i="9"/>
  <c r="E12" i="9"/>
  <c r="I11" i="9"/>
  <c r="G11" i="9"/>
  <c r="E11" i="9"/>
  <c r="I10" i="9"/>
  <c r="E10" i="9"/>
  <c r="D69" i="9"/>
  <c r="D68" i="9"/>
  <c r="D67" i="9"/>
  <c r="D66" i="9"/>
  <c r="D65" i="9"/>
  <c r="D64" i="9"/>
  <c r="D63" i="9"/>
  <c r="D62" i="9"/>
  <c r="D61" i="9"/>
  <c r="D60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1" i="9"/>
  <c r="D10" i="9"/>
  <c r="C69" i="9"/>
  <c r="C68" i="9"/>
  <c r="C67" i="9"/>
  <c r="C66" i="9"/>
  <c r="C65" i="9"/>
  <c r="C64" i="9"/>
  <c r="C63" i="9"/>
  <c r="C62" i="9"/>
  <c r="C61" i="9"/>
  <c r="C60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AJ63" i="15"/>
  <c r="AJ62" i="15"/>
  <c r="AJ61" i="15"/>
  <c r="AJ60" i="15"/>
  <c r="AJ59" i="15"/>
  <c r="AJ58" i="15"/>
  <c r="AJ57" i="15"/>
  <c r="AJ56" i="15"/>
  <c r="AJ55" i="15"/>
  <c r="AJ54" i="15"/>
  <c r="AJ52" i="15"/>
  <c r="AJ51" i="15"/>
  <c r="AJ50" i="15"/>
  <c r="AJ49" i="15"/>
  <c r="AJ48" i="15"/>
  <c r="AJ47" i="15"/>
  <c r="AJ46" i="15"/>
  <c r="AJ45" i="15"/>
  <c r="AJ44" i="15"/>
  <c r="AJ43" i="15"/>
  <c r="AJ42" i="15"/>
  <c r="AJ41" i="15"/>
  <c r="AJ40" i="15"/>
  <c r="AJ38" i="15"/>
  <c r="AJ39" i="15" s="1"/>
  <c r="AJ37" i="15"/>
  <c r="AJ36" i="15"/>
  <c r="AJ35" i="15"/>
  <c r="AJ34" i="15"/>
  <c r="AJ33" i="15"/>
  <c r="AJ32" i="15"/>
  <c r="AJ31" i="15"/>
  <c r="AJ30" i="15"/>
  <c r="AJ29" i="15"/>
  <c r="AJ28" i="15"/>
  <c r="AJ27" i="15"/>
  <c r="AJ26" i="15"/>
  <c r="AJ25" i="15"/>
  <c r="AJ23" i="15"/>
  <c r="AJ24" i="15" s="1"/>
  <c r="AJ22" i="15"/>
  <c r="AJ21" i="15"/>
  <c r="AJ20" i="15"/>
  <c r="AJ19" i="15"/>
  <c r="AJ18" i="15"/>
  <c r="AJ17" i="15"/>
  <c r="AJ16" i="15"/>
  <c r="AJ15" i="15"/>
  <c r="AJ14" i="15"/>
  <c r="AJ13" i="15"/>
  <c r="AJ12" i="15"/>
  <c r="AJ11" i="15"/>
  <c r="AJ10" i="15"/>
  <c r="AJ9" i="15"/>
  <c r="AJ8" i="15"/>
  <c r="AJ7" i="15"/>
  <c r="AJ5" i="15"/>
  <c r="AJ6" i="15" s="1"/>
  <c r="AJ4" i="15"/>
  <c r="AJ53" i="15" s="1"/>
  <c r="AI63" i="15"/>
  <c r="AI62" i="15"/>
  <c r="AI61" i="15"/>
  <c r="AI60" i="15"/>
  <c r="AI59" i="15"/>
  <c r="AI58" i="15"/>
  <c r="AI57" i="15"/>
  <c r="AI56" i="15"/>
  <c r="AI55" i="15"/>
  <c r="AI54" i="15"/>
  <c r="AI52" i="15"/>
  <c r="AI51" i="15"/>
  <c r="AI50" i="15"/>
  <c r="AI49" i="15"/>
  <c r="AI48" i="15"/>
  <c r="AI47" i="15"/>
  <c r="AI46" i="15"/>
  <c r="AI45" i="15"/>
  <c r="AI44" i="15"/>
  <c r="AI43" i="15"/>
  <c r="AI42" i="15"/>
  <c r="AI41" i="15"/>
  <c r="AI40" i="15"/>
  <c r="AI38" i="15"/>
  <c r="AI39" i="15" s="1"/>
  <c r="AI37" i="15"/>
  <c r="AI36" i="15"/>
  <c r="AI35" i="15"/>
  <c r="AI34" i="15"/>
  <c r="AI33" i="15"/>
  <c r="AI32" i="15"/>
  <c r="AI31" i="15"/>
  <c r="AI30" i="15"/>
  <c r="AI29" i="15"/>
  <c r="AI28" i="15"/>
  <c r="AI27" i="15"/>
  <c r="AI26" i="15"/>
  <c r="AI25" i="15"/>
  <c r="AI23" i="15"/>
  <c r="AI24" i="15" s="1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5" i="15"/>
  <c r="AI6" i="15" s="1"/>
  <c r="AI4" i="15"/>
  <c r="AI53" i="15" s="1"/>
  <c r="AI4" i="12"/>
  <c r="AJ4" i="12"/>
  <c r="AI5" i="12"/>
  <c r="AI6" i="12" s="1"/>
  <c r="AJ5" i="12"/>
  <c r="AJ6" i="12" s="1"/>
  <c r="AI7" i="12"/>
  <c r="AJ7" i="12"/>
  <c r="AI8" i="12"/>
  <c r="AJ8" i="12"/>
  <c r="AI9" i="12"/>
  <c r="AJ9" i="12"/>
  <c r="AI10" i="12"/>
  <c r="AJ10" i="12"/>
  <c r="AI11" i="12"/>
  <c r="AJ11" i="12"/>
  <c r="AI12" i="12"/>
  <c r="AJ12" i="12"/>
  <c r="AI13" i="12"/>
  <c r="AJ13" i="12"/>
  <c r="AI14" i="12"/>
  <c r="AJ14" i="12"/>
  <c r="AI15" i="12"/>
  <c r="AJ15" i="12"/>
  <c r="AI16" i="12"/>
  <c r="AJ16" i="12"/>
  <c r="AI17" i="12"/>
  <c r="AJ17" i="12"/>
  <c r="AI18" i="12"/>
  <c r="AJ18" i="12"/>
  <c r="AI19" i="12"/>
  <c r="AJ19" i="12"/>
  <c r="AI20" i="12"/>
  <c r="AJ20" i="12"/>
  <c r="AI21" i="12"/>
  <c r="AJ21" i="12"/>
  <c r="AI22" i="12"/>
  <c r="AJ22" i="12"/>
  <c r="AI23" i="12"/>
  <c r="AI24" i="12" s="1"/>
  <c r="AJ23" i="12"/>
  <c r="AJ24" i="12" s="1"/>
  <c r="AI25" i="12"/>
  <c r="AJ25" i="12"/>
  <c r="AI26" i="12"/>
  <c r="AJ26" i="12"/>
  <c r="AI27" i="12"/>
  <c r="AJ27" i="12"/>
  <c r="AI28" i="12"/>
  <c r="AJ28" i="12"/>
  <c r="AI29" i="12"/>
  <c r="AJ29" i="12"/>
  <c r="AI30" i="12"/>
  <c r="AJ30" i="12"/>
  <c r="AI31" i="12"/>
  <c r="AJ31" i="12"/>
  <c r="AI32" i="12"/>
  <c r="AJ32" i="12"/>
  <c r="AI33" i="12"/>
  <c r="AJ33" i="12"/>
  <c r="AI34" i="12"/>
  <c r="AJ34" i="12"/>
  <c r="AI35" i="12"/>
  <c r="AJ35" i="12"/>
  <c r="AI36" i="12"/>
  <c r="AJ36" i="12"/>
  <c r="AI37" i="12"/>
  <c r="AJ37" i="12"/>
  <c r="AI38" i="12"/>
  <c r="AJ38" i="12"/>
  <c r="AI39" i="12"/>
  <c r="AJ39" i="12"/>
  <c r="AI40" i="12"/>
  <c r="AJ40" i="12"/>
  <c r="AI41" i="12"/>
  <c r="AJ41" i="12"/>
  <c r="AI42" i="12"/>
  <c r="AJ42" i="12"/>
  <c r="AI43" i="12"/>
  <c r="AJ43" i="12"/>
  <c r="AI44" i="12"/>
  <c r="AJ44" i="12"/>
  <c r="AI45" i="12"/>
  <c r="AJ45" i="12"/>
  <c r="AI46" i="12"/>
  <c r="AJ46" i="12"/>
  <c r="AI47" i="12"/>
  <c r="AJ47" i="12"/>
  <c r="AI48" i="12"/>
  <c r="AJ48" i="12"/>
  <c r="AI49" i="12"/>
  <c r="AJ49" i="12"/>
  <c r="AI50" i="12"/>
  <c r="AJ50" i="12"/>
  <c r="AI51" i="12"/>
  <c r="AJ51" i="12"/>
  <c r="AI52" i="12"/>
  <c r="AJ52" i="12"/>
  <c r="AJ53" i="12" s="1"/>
  <c r="AI53" i="12"/>
  <c r="AI54" i="12"/>
  <c r="AJ54" i="12"/>
  <c r="AI55" i="12"/>
  <c r="AJ55" i="12"/>
  <c r="AI56" i="12"/>
  <c r="AJ56" i="12"/>
  <c r="AI57" i="12"/>
  <c r="AJ57" i="12"/>
  <c r="AI58" i="12"/>
  <c r="AJ58" i="12"/>
  <c r="AI59" i="12"/>
  <c r="AJ59" i="12"/>
  <c r="AI60" i="12"/>
  <c r="AJ60" i="12"/>
  <c r="AI61" i="12"/>
  <c r="AJ61" i="12"/>
  <c r="AI62" i="12"/>
  <c r="AJ62" i="12"/>
  <c r="AI63" i="12"/>
  <c r="AJ63" i="12"/>
  <c r="AI23" i="14"/>
  <c r="AI4" i="14"/>
  <c r="AI39" i="14" s="1"/>
  <c r="AJ4" i="14"/>
  <c r="AI5" i="14"/>
  <c r="AI6" i="14" s="1"/>
  <c r="AJ5" i="14"/>
  <c r="AJ6" i="14"/>
  <c r="AI7" i="14"/>
  <c r="AJ7" i="14"/>
  <c r="AI8" i="14"/>
  <c r="AJ8" i="14"/>
  <c r="AI9" i="14"/>
  <c r="AJ9" i="14"/>
  <c r="AI10" i="14"/>
  <c r="AJ10" i="14"/>
  <c r="AI11" i="14"/>
  <c r="AJ11" i="14"/>
  <c r="AI12" i="14"/>
  <c r="AJ12" i="14"/>
  <c r="AI13" i="14"/>
  <c r="AJ13" i="14"/>
  <c r="AI14" i="14"/>
  <c r="AJ14" i="14"/>
  <c r="AI15" i="14"/>
  <c r="AJ15" i="14"/>
  <c r="AI16" i="14"/>
  <c r="AJ16" i="14"/>
  <c r="AI17" i="14"/>
  <c r="AJ17" i="14"/>
  <c r="AI18" i="14"/>
  <c r="AJ18" i="14"/>
  <c r="AI19" i="14"/>
  <c r="AJ19" i="14"/>
  <c r="AI20" i="14"/>
  <c r="AJ20" i="14"/>
  <c r="AI21" i="14"/>
  <c r="AJ21" i="14"/>
  <c r="AI22" i="14"/>
  <c r="AJ22" i="14"/>
  <c r="AJ23" i="14"/>
  <c r="AJ24" i="14" s="1"/>
  <c r="AI24" i="14"/>
  <c r="AI25" i="14"/>
  <c r="AJ25" i="14"/>
  <c r="AI26" i="14"/>
  <c r="AJ26" i="14"/>
  <c r="AI27" i="14"/>
  <c r="AJ27" i="14"/>
  <c r="AI28" i="14"/>
  <c r="AJ28" i="14"/>
  <c r="AI29" i="14"/>
  <c r="AJ29" i="14"/>
  <c r="AI30" i="14"/>
  <c r="AJ30" i="14"/>
  <c r="AI31" i="14"/>
  <c r="AJ31" i="14"/>
  <c r="AI32" i="14"/>
  <c r="AJ32" i="14"/>
  <c r="AI33" i="14"/>
  <c r="AJ33" i="14"/>
  <c r="AI34" i="14"/>
  <c r="AJ34" i="14"/>
  <c r="AI35" i="14"/>
  <c r="AJ35" i="14"/>
  <c r="AI36" i="14"/>
  <c r="AJ36" i="14"/>
  <c r="AI37" i="14"/>
  <c r="AJ37" i="14"/>
  <c r="AI38" i="14"/>
  <c r="AJ38" i="14"/>
  <c r="AJ39" i="14" s="1"/>
  <c r="AI40" i="14"/>
  <c r="AJ40" i="14"/>
  <c r="AI41" i="14"/>
  <c r="AJ41" i="14"/>
  <c r="AI42" i="14"/>
  <c r="AJ42" i="14"/>
  <c r="AI43" i="14"/>
  <c r="AJ43" i="14"/>
  <c r="AI44" i="14"/>
  <c r="AJ44" i="14"/>
  <c r="AI45" i="14"/>
  <c r="AJ45" i="14"/>
  <c r="AI46" i="14"/>
  <c r="AJ46" i="14"/>
  <c r="AI47" i="14"/>
  <c r="AJ47" i="14"/>
  <c r="AI48" i="14"/>
  <c r="AJ48" i="14"/>
  <c r="AI49" i="14"/>
  <c r="AJ49" i="14"/>
  <c r="AI50" i="14"/>
  <c r="AJ50" i="14"/>
  <c r="AI51" i="14"/>
  <c r="AJ51" i="14"/>
  <c r="AI52" i="14"/>
  <c r="AI53" i="14" s="1"/>
  <c r="AJ52" i="14"/>
  <c r="AJ53" i="14" s="1"/>
  <c r="AI54" i="14"/>
  <c r="AJ54" i="14"/>
  <c r="AI55" i="14"/>
  <c r="AJ55" i="14"/>
  <c r="AI56" i="14"/>
  <c r="AJ56" i="14"/>
  <c r="AI57" i="14"/>
  <c r="AJ57" i="14"/>
  <c r="AI58" i="14"/>
  <c r="AJ58" i="14"/>
  <c r="AI59" i="14"/>
  <c r="AJ59" i="14"/>
  <c r="AI60" i="14"/>
  <c r="AJ60" i="14"/>
  <c r="AI61" i="14"/>
  <c r="AJ61" i="14"/>
  <c r="AI62" i="14"/>
  <c r="AJ62" i="14"/>
  <c r="AI63" i="14"/>
  <c r="AJ63" i="14"/>
  <c r="AI5" i="13"/>
  <c r="AJ5" i="13"/>
  <c r="AI7" i="13"/>
  <c r="AJ7" i="13"/>
  <c r="AI8" i="13"/>
  <c r="AJ8" i="13"/>
  <c r="AI9" i="13"/>
  <c r="AJ9" i="13"/>
  <c r="AI10" i="13"/>
  <c r="AJ10" i="13"/>
  <c r="AI11" i="13"/>
  <c r="AJ11" i="13"/>
  <c r="AI12" i="13"/>
  <c r="AJ12" i="13"/>
  <c r="AI13" i="13"/>
  <c r="AJ13" i="13"/>
  <c r="AI14" i="13"/>
  <c r="AJ14" i="13"/>
  <c r="AI15" i="13"/>
  <c r="AJ15" i="13"/>
  <c r="AI16" i="13"/>
  <c r="AJ16" i="13"/>
  <c r="AI17" i="13"/>
  <c r="AJ17" i="13"/>
  <c r="AI18" i="13"/>
  <c r="AJ18" i="13"/>
  <c r="AI19" i="13"/>
  <c r="AJ19" i="13"/>
  <c r="AI20" i="13"/>
  <c r="AJ20" i="13"/>
  <c r="AI21" i="13"/>
  <c r="AJ21" i="13"/>
  <c r="AI22" i="13"/>
  <c r="AJ22" i="13"/>
  <c r="AI25" i="13"/>
  <c r="AJ25" i="13"/>
  <c r="AI26" i="13"/>
  <c r="AJ26" i="13"/>
  <c r="AI27" i="13"/>
  <c r="AJ27" i="13"/>
  <c r="AI28" i="13"/>
  <c r="AJ28" i="13"/>
  <c r="AI29" i="13"/>
  <c r="AJ29" i="13"/>
  <c r="AI30" i="13"/>
  <c r="AJ30" i="13"/>
  <c r="AI31" i="13"/>
  <c r="AJ31" i="13"/>
  <c r="AI32" i="13"/>
  <c r="AJ32" i="13"/>
  <c r="AI33" i="13"/>
  <c r="AJ33" i="13"/>
  <c r="AI34" i="13"/>
  <c r="AJ34" i="13"/>
  <c r="AI35" i="13"/>
  <c r="AJ35" i="13"/>
  <c r="AI36" i="13"/>
  <c r="AJ36" i="13"/>
  <c r="AI37" i="13"/>
  <c r="AJ37" i="13"/>
  <c r="P43" i="9" s="1"/>
  <c r="AI38" i="13"/>
  <c r="AJ38" i="13"/>
  <c r="AI40" i="13"/>
  <c r="AJ40" i="13"/>
  <c r="AI41" i="13"/>
  <c r="AJ41" i="13"/>
  <c r="AI42" i="13"/>
  <c r="AJ42" i="13"/>
  <c r="AI43" i="13"/>
  <c r="AJ43" i="13"/>
  <c r="AI44" i="13"/>
  <c r="AJ44" i="13"/>
  <c r="AI45" i="13"/>
  <c r="AJ45" i="13"/>
  <c r="AI46" i="13"/>
  <c r="AJ46" i="13"/>
  <c r="AI47" i="13"/>
  <c r="AJ47" i="13"/>
  <c r="AI48" i="13"/>
  <c r="AJ48" i="13"/>
  <c r="AI49" i="13"/>
  <c r="AJ49" i="13"/>
  <c r="AI50" i="13"/>
  <c r="AJ50" i="13"/>
  <c r="AI51" i="13"/>
  <c r="AJ51" i="13"/>
  <c r="AI52" i="13"/>
  <c r="AJ52" i="13"/>
  <c r="AI54" i="13"/>
  <c r="AJ54" i="13"/>
  <c r="AI55" i="13"/>
  <c r="AJ55" i="13"/>
  <c r="AI56" i="13"/>
  <c r="AJ56" i="13"/>
  <c r="AI57" i="13"/>
  <c r="AJ57" i="13"/>
  <c r="AI58" i="13"/>
  <c r="AJ58" i="13"/>
  <c r="AI59" i="13"/>
  <c r="AJ59" i="13"/>
  <c r="AI60" i="13"/>
  <c r="AJ60" i="13"/>
  <c r="AI61" i="13"/>
  <c r="AJ61" i="13"/>
  <c r="AI62" i="13"/>
  <c r="AJ62" i="13"/>
  <c r="AI63" i="13"/>
  <c r="AJ63" i="13"/>
  <c r="BM52" i="8"/>
  <c r="BK52" i="8"/>
  <c r="BM38" i="8"/>
  <c r="BK38" i="8"/>
  <c r="BM23" i="8"/>
  <c r="BK23" i="8"/>
  <c r="BM5" i="8"/>
  <c r="BK5" i="8"/>
  <c r="BL63" i="8"/>
  <c r="BL62" i="8"/>
  <c r="BL61" i="8"/>
  <c r="BL60" i="8"/>
  <c r="BL59" i="8"/>
  <c r="BL58" i="8"/>
  <c r="BL57" i="8"/>
  <c r="BL56" i="8"/>
  <c r="BL55" i="8"/>
  <c r="BL54" i="8"/>
  <c r="BL52" i="8"/>
  <c r="BL51" i="8"/>
  <c r="BL50" i="8"/>
  <c r="BL49" i="8"/>
  <c r="BL48" i="8"/>
  <c r="BL47" i="8"/>
  <c r="BL46" i="8"/>
  <c r="BL45" i="8"/>
  <c r="BL44" i="8"/>
  <c r="BL43" i="8"/>
  <c r="BL42" i="8"/>
  <c r="BL41" i="8"/>
  <c r="BL40" i="8"/>
  <c r="BL38" i="8"/>
  <c r="BL39" i="8" s="1"/>
  <c r="BL37" i="8"/>
  <c r="BL36" i="8"/>
  <c r="BL35" i="8"/>
  <c r="BL34" i="8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5" i="8"/>
  <c r="BL6" i="8" s="1"/>
  <c r="BL4" i="8"/>
  <c r="BL53" i="8" s="1"/>
  <c r="BN63" i="8"/>
  <c r="BN62" i="8"/>
  <c r="BN61" i="8"/>
  <c r="BN60" i="8"/>
  <c r="BN59" i="8"/>
  <c r="BN58" i="8"/>
  <c r="BN57" i="8"/>
  <c r="BN56" i="8"/>
  <c r="BN55" i="8"/>
  <c r="BN54" i="8"/>
  <c r="BN52" i="8"/>
  <c r="BN51" i="8"/>
  <c r="BN50" i="8"/>
  <c r="BN49" i="8"/>
  <c r="BN48" i="8"/>
  <c r="BN47" i="8"/>
  <c r="BN46" i="8"/>
  <c r="BN45" i="8"/>
  <c r="BN44" i="8"/>
  <c r="BN43" i="8"/>
  <c r="BN42" i="8"/>
  <c r="BN41" i="8"/>
  <c r="BN40" i="8"/>
  <c r="BN38" i="8"/>
  <c r="BN37" i="8"/>
  <c r="BN36" i="8"/>
  <c r="BN35" i="8"/>
  <c r="BN34" i="8"/>
  <c r="BN33" i="8"/>
  <c r="BN32" i="8"/>
  <c r="BN31" i="8"/>
  <c r="BN30" i="8"/>
  <c r="BN29" i="8"/>
  <c r="BN28" i="8"/>
  <c r="BN27" i="8"/>
  <c r="BN26" i="8"/>
  <c r="BN25" i="8"/>
  <c r="BN24" i="8"/>
  <c r="BN23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5" i="8"/>
  <c r="BN4" i="8"/>
  <c r="BN39" i="8"/>
  <c r="BN6" i="8"/>
  <c r="BN53" i="8"/>
  <c r="BM52" i="4"/>
  <c r="BK52" i="4"/>
  <c r="BM38" i="4"/>
  <c r="BK38" i="4"/>
  <c r="BM23" i="4"/>
  <c r="BK23" i="4"/>
  <c r="BM5" i="4"/>
  <c r="BK5" i="4"/>
  <c r="BN63" i="4"/>
  <c r="BN62" i="4"/>
  <c r="BN61" i="4"/>
  <c r="BN60" i="4"/>
  <c r="BN59" i="4"/>
  <c r="BN58" i="4"/>
  <c r="BN57" i="4"/>
  <c r="BN56" i="4"/>
  <c r="BN55" i="4"/>
  <c r="BN54" i="4"/>
  <c r="BN52" i="4" s="1"/>
  <c r="BN51" i="4"/>
  <c r="BN50" i="4"/>
  <c r="BN49" i="4"/>
  <c r="BN48" i="4"/>
  <c r="BN47" i="4"/>
  <c r="BN46" i="4"/>
  <c r="BN45" i="4"/>
  <c r="BN44" i="4"/>
  <c r="BN43" i="4"/>
  <c r="BN42" i="4"/>
  <c r="BN38" i="4" s="1"/>
  <c r="BN41" i="4"/>
  <c r="BN40" i="4"/>
  <c r="BN37" i="4"/>
  <c r="BN36" i="4"/>
  <c r="BN35" i="4"/>
  <c r="BN34" i="4"/>
  <c r="BN33" i="4"/>
  <c r="BN32" i="4"/>
  <c r="BN31" i="4"/>
  <c r="BN30" i="4"/>
  <c r="BN29" i="4"/>
  <c r="BN28" i="4"/>
  <c r="BN27" i="4"/>
  <c r="BN26" i="4"/>
  <c r="BN25" i="4"/>
  <c r="BN23" i="4" s="1"/>
  <c r="BN22" i="4"/>
  <c r="BN21" i="4"/>
  <c r="BN20" i="4"/>
  <c r="BN19" i="4"/>
  <c r="BN18" i="4"/>
  <c r="BN17" i="4"/>
  <c r="BN16" i="4"/>
  <c r="BN15" i="4"/>
  <c r="BN14" i="4"/>
  <c r="BN13" i="4"/>
  <c r="BN12" i="4"/>
  <c r="BN11" i="4"/>
  <c r="BN10" i="4"/>
  <c r="BN9" i="4"/>
  <c r="BN8" i="4"/>
  <c r="BN7" i="4"/>
  <c r="BN5" i="4" s="1"/>
  <c r="BL63" i="4"/>
  <c r="BL62" i="4"/>
  <c r="BL61" i="4"/>
  <c r="BL60" i="4"/>
  <c r="BL59" i="4"/>
  <c r="BL58" i="4"/>
  <c r="BL57" i="4"/>
  <c r="BL56" i="4"/>
  <c r="BL55" i="4"/>
  <c r="BL54" i="4"/>
  <c r="BL52" i="4" s="1"/>
  <c r="BL51" i="4"/>
  <c r="BL50" i="4"/>
  <c r="BL49" i="4"/>
  <c r="BL48" i="4"/>
  <c r="BL47" i="4"/>
  <c r="BL46" i="4"/>
  <c r="BL45" i="4"/>
  <c r="BL44" i="4"/>
  <c r="BL43" i="4"/>
  <c r="BL42" i="4"/>
  <c r="BL41" i="4"/>
  <c r="BL40" i="4"/>
  <c r="BL37" i="4"/>
  <c r="BL36" i="4"/>
  <c r="BL35" i="4"/>
  <c r="BL34" i="4"/>
  <c r="BL33" i="4"/>
  <c r="BL32" i="4"/>
  <c r="BL31" i="4"/>
  <c r="BL30" i="4"/>
  <c r="BL29" i="4"/>
  <c r="BL28" i="4"/>
  <c r="BL27" i="4"/>
  <c r="BL26" i="4"/>
  <c r="BL25" i="4"/>
  <c r="BL22" i="4"/>
  <c r="BL21" i="4"/>
  <c r="BL20" i="4"/>
  <c r="BL19" i="4"/>
  <c r="BL18" i="4"/>
  <c r="BL17" i="4"/>
  <c r="BL16" i="4"/>
  <c r="BL15" i="4"/>
  <c r="BL14" i="4"/>
  <c r="BL13" i="4"/>
  <c r="BL12" i="4"/>
  <c r="BL11" i="4"/>
  <c r="BL10" i="4"/>
  <c r="BL9" i="4"/>
  <c r="BL8" i="4"/>
  <c r="BL5" i="4" s="1"/>
  <c r="BL7" i="4"/>
  <c r="BL38" i="4"/>
  <c r="AI23" i="1"/>
  <c r="AJ23" i="1"/>
  <c r="AI38" i="1"/>
  <c r="AJ38" i="1"/>
  <c r="AI52" i="1"/>
  <c r="AJ52" i="1"/>
  <c r="AI23" i="5"/>
  <c r="AJ23" i="5"/>
  <c r="AJ24" i="5" s="1"/>
  <c r="AI38" i="5"/>
  <c r="AJ38" i="5"/>
  <c r="AI52" i="5"/>
  <c r="AJ52" i="5"/>
  <c r="AI5" i="5"/>
  <c r="AJ5" i="5"/>
  <c r="AJ4" i="5" s="1"/>
  <c r="AJ6" i="5" s="1"/>
  <c r="AI5" i="1"/>
  <c r="AJ5" i="1"/>
  <c r="AI23" i="3"/>
  <c r="AJ23" i="3"/>
  <c r="AI38" i="3"/>
  <c r="AJ38" i="3"/>
  <c r="AI52" i="3"/>
  <c r="AJ52" i="3"/>
  <c r="AI23" i="7"/>
  <c r="AJ23" i="7"/>
  <c r="AI38" i="7"/>
  <c r="AJ38" i="7"/>
  <c r="AI52" i="7"/>
  <c r="AJ52" i="7"/>
  <c r="AI5" i="7"/>
  <c r="AJ5" i="7"/>
  <c r="AI5" i="3"/>
  <c r="AJ5" i="3"/>
  <c r="AI52" i="6"/>
  <c r="AJ52" i="6"/>
  <c r="AI38" i="6"/>
  <c r="AJ38" i="6"/>
  <c r="AI23" i="6"/>
  <c r="AJ23" i="6"/>
  <c r="AI5" i="6"/>
  <c r="AJ5" i="6"/>
  <c r="AI52" i="2"/>
  <c r="AJ52" i="2"/>
  <c r="AI38" i="2"/>
  <c r="AJ38" i="2"/>
  <c r="AI23" i="2"/>
  <c r="AI23" i="13" s="1"/>
  <c r="AJ23" i="2"/>
  <c r="AJ23" i="13" s="1"/>
  <c r="AJ5" i="2"/>
  <c r="AI5" i="2"/>
  <c r="Q29" i="9" l="1"/>
  <c r="P29" i="9"/>
  <c r="G29" i="9"/>
  <c r="H29" i="9"/>
  <c r="BL23" i="4"/>
  <c r="BL4" i="4" s="1"/>
  <c r="BL39" i="4" s="1"/>
  <c r="BK4" i="8"/>
  <c r="BK24" i="8" s="1"/>
  <c r="BM4" i="8"/>
  <c r="BM39" i="8" s="1"/>
  <c r="BM4" i="4"/>
  <c r="BM6" i="4" s="1"/>
  <c r="BK4" i="4"/>
  <c r="BL6" i="4" s="1"/>
  <c r="BN4" i="4"/>
  <c r="BN39" i="4" s="1"/>
  <c r="AI39" i="1"/>
  <c r="AJ4" i="1"/>
  <c r="AI4" i="1"/>
  <c r="AJ39" i="5"/>
  <c r="AI4" i="5"/>
  <c r="AI6" i="5" s="1"/>
  <c r="AJ53" i="5"/>
  <c r="AI24" i="3"/>
  <c r="AJ24" i="3"/>
  <c r="AI39" i="3"/>
  <c r="AJ4" i="3"/>
  <c r="AJ6" i="3" s="1"/>
  <c r="AI24" i="7"/>
  <c r="AJ4" i="7"/>
  <c r="AJ39" i="7" s="1"/>
  <c r="AI4" i="7"/>
  <c r="AI6" i="7" s="1"/>
  <c r="AI4" i="3"/>
  <c r="AI6" i="3" s="1"/>
  <c r="AI53" i="6"/>
  <c r="AJ4" i="6"/>
  <c r="AI4" i="6"/>
  <c r="AI6" i="6" s="1"/>
  <c r="AJ4" i="2"/>
  <c r="AI4" i="2"/>
  <c r="AJ24" i="2" l="1"/>
  <c r="G30" i="9" s="1"/>
  <c r="AJ4" i="13"/>
  <c r="H10" i="9"/>
  <c r="G10" i="9"/>
  <c r="AJ53" i="2"/>
  <c r="G59" i="9" s="1"/>
  <c r="AI24" i="2"/>
  <c r="AI4" i="13"/>
  <c r="BL24" i="4"/>
  <c r="AI53" i="2"/>
  <c r="BM6" i="8"/>
  <c r="BM53" i="8"/>
  <c r="BK53" i="8"/>
  <c r="BK39" i="8"/>
  <c r="BM24" i="8"/>
  <c r="BK6" i="8"/>
  <c r="BK53" i="4"/>
  <c r="BM53" i="4"/>
  <c r="BM39" i="4"/>
  <c r="BK24" i="4"/>
  <c r="BK39" i="4"/>
  <c r="BM24" i="4"/>
  <c r="BN6" i="4"/>
  <c r="BK6" i="4"/>
  <c r="BN24" i="4"/>
  <c r="BN53" i="4"/>
  <c r="BL53" i="4"/>
  <c r="AI6" i="1"/>
  <c r="AI24" i="1"/>
  <c r="AJ53" i="1"/>
  <c r="AJ24" i="1"/>
  <c r="AJ39" i="1"/>
  <c r="AI53" i="1"/>
  <c r="AJ6" i="1"/>
  <c r="AI24" i="5"/>
  <c r="AI39" i="5"/>
  <c r="AI53" i="5"/>
  <c r="AJ39" i="3"/>
  <c r="AJ53" i="3"/>
  <c r="AI53" i="3"/>
  <c r="AJ6" i="7"/>
  <c r="AI53" i="7"/>
  <c r="AJ53" i="7"/>
  <c r="AI39" i="7"/>
  <c r="AJ24" i="7"/>
  <c r="AI24" i="6"/>
  <c r="AJ6" i="6"/>
  <c r="AJ53" i="6"/>
  <c r="AI39" i="6"/>
  <c r="AJ24" i="6"/>
  <c r="AJ39" i="6"/>
  <c r="AI6" i="2"/>
  <c r="AI39" i="2"/>
  <c r="AJ6" i="2"/>
  <c r="G12" i="9" s="1"/>
  <c r="AJ39" i="2"/>
  <c r="G45" i="9" s="1"/>
  <c r="AJ39" i="13" l="1"/>
  <c r="P45" i="9" s="1"/>
  <c r="Q10" i="9"/>
  <c r="P10" i="9"/>
  <c r="AJ53" i="13"/>
  <c r="P59" i="9" s="1"/>
  <c r="AJ24" i="13"/>
  <c r="P30" i="9" s="1"/>
  <c r="AJ6" i="13"/>
  <c r="P12" i="9" s="1"/>
  <c r="AI53" i="13"/>
  <c r="AI39" i="13"/>
  <c r="AI24" i="13"/>
  <c r="AI6" i="13"/>
  <c r="AH7" i="14"/>
  <c r="AH8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4" i="14"/>
  <c r="AH55" i="14"/>
  <c r="AH56" i="14"/>
  <c r="AH57" i="14"/>
  <c r="AH58" i="14"/>
  <c r="AH59" i="14"/>
  <c r="AH60" i="14"/>
  <c r="AH61" i="14"/>
  <c r="AH62" i="14"/>
  <c r="AH63" i="14"/>
  <c r="AH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4" i="13"/>
  <c r="AH55" i="13"/>
  <c r="AH56" i="13"/>
  <c r="AH57" i="13"/>
  <c r="AH58" i="13"/>
  <c r="AH59" i="13"/>
  <c r="AH60" i="13"/>
  <c r="AH61" i="13"/>
  <c r="AH62" i="13"/>
  <c r="AH63" i="13"/>
  <c r="AH63" i="12"/>
  <c r="AH62" i="12"/>
  <c r="AH61" i="12"/>
  <c r="AH60" i="12"/>
  <c r="AH59" i="12"/>
  <c r="AH58" i="12"/>
  <c r="AH57" i="12"/>
  <c r="AH56" i="12"/>
  <c r="AH55" i="12"/>
  <c r="AH54" i="12"/>
  <c r="AH51" i="12"/>
  <c r="AH50" i="12"/>
  <c r="AH49" i="12"/>
  <c r="AH48" i="12"/>
  <c r="AH47" i="12"/>
  <c r="AH46" i="12"/>
  <c r="AH45" i="12"/>
  <c r="AH44" i="12"/>
  <c r="AH43" i="12"/>
  <c r="AH42" i="12"/>
  <c r="AH41" i="12"/>
  <c r="AH40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AH8" i="12"/>
  <c r="AH7" i="12"/>
  <c r="AH63" i="15"/>
  <c r="AH62" i="15"/>
  <c r="AH61" i="15"/>
  <c r="AH60" i="15"/>
  <c r="AH59" i="15"/>
  <c r="AH58" i="15"/>
  <c r="AH57" i="15"/>
  <c r="AH56" i="15"/>
  <c r="AH55" i="15"/>
  <c r="AH54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AH8" i="15"/>
  <c r="AH7" i="15"/>
  <c r="AH52" i="7"/>
  <c r="AH38" i="7"/>
  <c r="AH23" i="7"/>
  <c r="AH5" i="7"/>
  <c r="AH52" i="6"/>
  <c r="AH38" i="6"/>
  <c r="AH23" i="6"/>
  <c r="AH5" i="6"/>
  <c r="AH52" i="5"/>
  <c r="AH38" i="5"/>
  <c r="AH23" i="5"/>
  <c r="AH5" i="5"/>
  <c r="BI52" i="8"/>
  <c r="BI38" i="8"/>
  <c r="BI23" i="8"/>
  <c r="BI5" i="8"/>
  <c r="BJ63" i="8"/>
  <c r="BJ62" i="8"/>
  <c r="BJ61" i="8"/>
  <c r="BJ60" i="8"/>
  <c r="BJ59" i="8"/>
  <c r="BJ58" i="8"/>
  <c r="BJ57" i="8"/>
  <c r="BJ56" i="8"/>
  <c r="BJ55" i="8"/>
  <c r="BJ54" i="8"/>
  <c r="BJ51" i="8"/>
  <c r="BJ50" i="8"/>
  <c r="BJ49" i="8"/>
  <c r="BJ48" i="8"/>
  <c r="BJ47" i="8"/>
  <c r="BJ46" i="8"/>
  <c r="BJ45" i="8"/>
  <c r="BJ44" i="8"/>
  <c r="BJ43" i="8"/>
  <c r="BJ42" i="8"/>
  <c r="BJ41" i="8"/>
  <c r="BJ40" i="8"/>
  <c r="BJ37" i="8"/>
  <c r="BJ36" i="8"/>
  <c r="BJ35" i="8"/>
  <c r="BJ34" i="8"/>
  <c r="BJ33" i="8"/>
  <c r="BJ32" i="8"/>
  <c r="BJ31" i="8"/>
  <c r="BJ30" i="8"/>
  <c r="BJ29" i="8"/>
  <c r="BJ28" i="8"/>
  <c r="BJ27" i="8"/>
  <c r="BJ26" i="8"/>
  <c r="BJ25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3" i="4"/>
  <c r="BJ62" i="4"/>
  <c r="BJ61" i="4"/>
  <c r="BJ60" i="4"/>
  <c r="BJ59" i="4"/>
  <c r="BJ58" i="4"/>
  <c r="BJ57" i="4"/>
  <c r="BJ56" i="4"/>
  <c r="BJ55" i="4"/>
  <c r="BJ54" i="4"/>
  <c r="BJ51" i="4"/>
  <c r="BJ50" i="4"/>
  <c r="BJ49" i="4"/>
  <c r="BJ48" i="4"/>
  <c r="BJ47" i="4"/>
  <c r="BJ46" i="4"/>
  <c r="BJ45" i="4"/>
  <c r="BJ44" i="4"/>
  <c r="BJ43" i="4"/>
  <c r="BJ42" i="4"/>
  <c r="BJ41" i="4"/>
  <c r="BJ40" i="4"/>
  <c r="BJ38" i="4" s="1"/>
  <c r="BJ37" i="4"/>
  <c r="BJ36" i="4"/>
  <c r="BJ35" i="4"/>
  <c r="BJ34" i="4"/>
  <c r="BJ33" i="4"/>
  <c r="BJ32" i="4"/>
  <c r="BJ31" i="4"/>
  <c r="BJ30" i="4"/>
  <c r="BJ29" i="4"/>
  <c r="BJ28" i="4"/>
  <c r="BJ27" i="4"/>
  <c r="BJ26" i="4"/>
  <c r="BJ25" i="4"/>
  <c r="BJ22" i="4"/>
  <c r="BJ21" i="4"/>
  <c r="BJ20" i="4"/>
  <c r="BJ19" i="4"/>
  <c r="BJ18" i="4"/>
  <c r="BJ17" i="4"/>
  <c r="BJ16" i="4"/>
  <c r="BJ15" i="4"/>
  <c r="BJ14" i="4"/>
  <c r="BJ13" i="4"/>
  <c r="BJ12" i="4"/>
  <c r="BJ11" i="4"/>
  <c r="BJ10" i="4"/>
  <c r="BJ9" i="4"/>
  <c r="BJ8" i="4"/>
  <c r="BJ7" i="4"/>
  <c r="BJ5" i="4" s="1"/>
  <c r="BJ23" i="4"/>
  <c r="AH52" i="3"/>
  <c r="AH38" i="3"/>
  <c r="AH23" i="3"/>
  <c r="AH5" i="3"/>
  <c r="AH52" i="2"/>
  <c r="AH38" i="2"/>
  <c r="AH23" i="2"/>
  <c r="AH5" i="2"/>
  <c r="AH52" i="1"/>
  <c r="AH38" i="1"/>
  <c r="AH23" i="1"/>
  <c r="AH5" i="1"/>
  <c r="BI5" i="4"/>
  <c r="BI23" i="4"/>
  <c r="BI38" i="4"/>
  <c r="BI52" i="4"/>
  <c r="AH52" i="15" l="1"/>
  <c r="AH38" i="15"/>
  <c r="AH23" i="15"/>
  <c r="BI4" i="4"/>
  <c r="BJ6" i="4"/>
  <c r="AH5" i="15"/>
  <c r="AH5" i="12"/>
  <c r="AH23" i="12"/>
  <c r="AH38" i="12"/>
  <c r="AH52" i="12"/>
  <c r="AH5" i="13"/>
  <c r="AH23" i="13"/>
  <c r="AH38" i="13"/>
  <c r="AH52" i="13"/>
  <c r="AH5" i="14"/>
  <c r="AH23" i="14"/>
  <c r="AH38" i="14"/>
  <c r="AH52" i="14"/>
  <c r="BJ52" i="4"/>
  <c r="AH4" i="7"/>
  <c r="AH6" i="7" s="1"/>
  <c r="BJ38" i="8"/>
  <c r="AH4" i="6"/>
  <c r="AH6" i="6" s="1"/>
  <c r="BJ52" i="8"/>
  <c r="AH4" i="5"/>
  <c r="BJ5" i="8"/>
  <c r="BI4" i="8"/>
  <c r="BI24" i="8" s="1"/>
  <c r="BI6" i="8"/>
  <c r="BJ4" i="4"/>
  <c r="BJ24" i="4" s="1"/>
  <c r="BJ39" i="4"/>
  <c r="AH4" i="3"/>
  <c r="AH4" i="2"/>
  <c r="AH4" i="1"/>
  <c r="BI6" i="4"/>
  <c r="BI24" i="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40" i="14"/>
  <c r="AG41" i="14"/>
  <c r="AG42" i="14"/>
  <c r="AG43" i="14"/>
  <c r="AG44" i="14"/>
  <c r="AG45" i="14"/>
  <c r="AG46" i="14"/>
  <c r="AG47" i="14"/>
  <c r="AG48" i="14"/>
  <c r="AG49" i="14"/>
  <c r="AG50" i="14"/>
  <c r="AG51" i="14"/>
  <c r="AG54" i="14"/>
  <c r="AG55" i="14"/>
  <c r="AG56" i="14"/>
  <c r="AG57" i="14"/>
  <c r="AG58" i="14"/>
  <c r="AG59" i="14"/>
  <c r="AG60" i="14"/>
  <c r="AG61" i="14"/>
  <c r="AG62" i="14"/>
  <c r="AG63" i="14"/>
  <c r="AG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4" i="13"/>
  <c r="AG55" i="13"/>
  <c r="AG56" i="13"/>
  <c r="AG57" i="13"/>
  <c r="AG58" i="13"/>
  <c r="AG59" i="13"/>
  <c r="AG60" i="13"/>
  <c r="AG61" i="13"/>
  <c r="AG62" i="13"/>
  <c r="AG63" i="13"/>
  <c r="BH63" i="8"/>
  <c r="BH62" i="8"/>
  <c r="BH61" i="8"/>
  <c r="BH60" i="8"/>
  <c r="BH59" i="8"/>
  <c r="BH58" i="8"/>
  <c r="BH57" i="8"/>
  <c r="BH56" i="8"/>
  <c r="BH55" i="8"/>
  <c r="BH54" i="8"/>
  <c r="BH51" i="8"/>
  <c r="BH50" i="8"/>
  <c r="BH49" i="8"/>
  <c r="BH48" i="8"/>
  <c r="BH47" i="8"/>
  <c r="BH46" i="8"/>
  <c r="BH45" i="8"/>
  <c r="BH44" i="8"/>
  <c r="BH43" i="8"/>
  <c r="BH42" i="8"/>
  <c r="BH41" i="8"/>
  <c r="BH40" i="8"/>
  <c r="BH37" i="8"/>
  <c r="BH36" i="8"/>
  <c r="BH35" i="8"/>
  <c r="BH34" i="8"/>
  <c r="BH33" i="8"/>
  <c r="BH32" i="8"/>
  <c r="BH31" i="8"/>
  <c r="BH30" i="8"/>
  <c r="BH29" i="8"/>
  <c r="BH28" i="8"/>
  <c r="BH27" i="8"/>
  <c r="BH26" i="8"/>
  <c r="BH25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AG7" i="12"/>
  <c r="AG8" i="12"/>
  <c r="AG9" i="12"/>
  <c r="AG10" i="12"/>
  <c r="AG11" i="12"/>
  <c r="AG12" i="12"/>
  <c r="AG13" i="12"/>
  <c r="AG14" i="12"/>
  <c r="AG15" i="12"/>
  <c r="AG16" i="12"/>
  <c r="AG17" i="12"/>
  <c r="AG18" i="12"/>
  <c r="AG19" i="12"/>
  <c r="AG20" i="12"/>
  <c r="AG21" i="12"/>
  <c r="AG22" i="12"/>
  <c r="AG25" i="12"/>
  <c r="AG26" i="12"/>
  <c r="AG27" i="12"/>
  <c r="AG28" i="12"/>
  <c r="AG29" i="12"/>
  <c r="AG30" i="12"/>
  <c r="AG31" i="12"/>
  <c r="AG32" i="12"/>
  <c r="AG33" i="12"/>
  <c r="AG34" i="12"/>
  <c r="AG35" i="12"/>
  <c r="AG36" i="12"/>
  <c r="AG37" i="12"/>
  <c r="AG40" i="12"/>
  <c r="AG41" i="12"/>
  <c r="AG42" i="12"/>
  <c r="AG43" i="12"/>
  <c r="AG44" i="12"/>
  <c r="AG45" i="12"/>
  <c r="AG46" i="12"/>
  <c r="AG47" i="12"/>
  <c r="AG48" i="12"/>
  <c r="AG49" i="12"/>
  <c r="AG50" i="12"/>
  <c r="AG51" i="12"/>
  <c r="AG54" i="12"/>
  <c r="AG55" i="12"/>
  <c r="AG56" i="12"/>
  <c r="AG57" i="12"/>
  <c r="AG58" i="12"/>
  <c r="AG59" i="12"/>
  <c r="AG60" i="12"/>
  <c r="AG61" i="12"/>
  <c r="AG62" i="12"/>
  <c r="AG63" i="12"/>
  <c r="AG63" i="15"/>
  <c r="AG62" i="15"/>
  <c r="AG61" i="15"/>
  <c r="AG60" i="15"/>
  <c r="AG59" i="15"/>
  <c r="AG58" i="15"/>
  <c r="AG57" i="15"/>
  <c r="AG56" i="15"/>
  <c r="AG55" i="15"/>
  <c r="AG54" i="15"/>
  <c r="AG51" i="15"/>
  <c r="AG50" i="15"/>
  <c r="AG49" i="15"/>
  <c r="AG48" i="15"/>
  <c r="AG47" i="15"/>
  <c r="AG46" i="15"/>
  <c r="AG45" i="15"/>
  <c r="AG44" i="15"/>
  <c r="AG43" i="15"/>
  <c r="AG42" i="15"/>
  <c r="AG41" i="15"/>
  <c r="AG40" i="15"/>
  <c r="AG37" i="15"/>
  <c r="AG36" i="15"/>
  <c r="AG35" i="15"/>
  <c r="AG34" i="15"/>
  <c r="AG33" i="15"/>
  <c r="AG32" i="15"/>
  <c r="AG31" i="15"/>
  <c r="AG30" i="15"/>
  <c r="AG29" i="15"/>
  <c r="AG28" i="15"/>
  <c r="AG27" i="15"/>
  <c r="AG26" i="15"/>
  <c r="AG25" i="15"/>
  <c r="AG22" i="15"/>
  <c r="AG21" i="15"/>
  <c r="AG20" i="15"/>
  <c r="AG19" i="15"/>
  <c r="AG18" i="15"/>
  <c r="AG17" i="15"/>
  <c r="AG16" i="15"/>
  <c r="AG15" i="15"/>
  <c r="AG14" i="15"/>
  <c r="AG13" i="15"/>
  <c r="AG12" i="15"/>
  <c r="AG11" i="15"/>
  <c r="AG10" i="15"/>
  <c r="AG9" i="15"/>
  <c r="AG8" i="15"/>
  <c r="AG7" i="15"/>
  <c r="AG52" i="7"/>
  <c r="AG38" i="7"/>
  <c r="AG23" i="7"/>
  <c r="AG5" i="7"/>
  <c r="AG4" i="7" s="1"/>
  <c r="AG52" i="6"/>
  <c r="AG38" i="6"/>
  <c r="AG23" i="6"/>
  <c r="AG5" i="6"/>
  <c r="AG23" i="5"/>
  <c r="BH23" i="8" s="1"/>
  <c r="AG38" i="5"/>
  <c r="BH38" i="8" s="1"/>
  <c r="AG52" i="5"/>
  <c r="BH52" i="8" s="1"/>
  <c r="AG5" i="5"/>
  <c r="BH5" i="8" s="1"/>
  <c r="AF5" i="5"/>
  <c r="BG23" i="8"/>
  <c r="BG38" i="8"/>
  <c r="BG52" i="8"/>
  <c r="BG5" i="8"/>
  <c r="BH63" i="4"/>
  <c r="BH62" i="4"/>
  <c r="BH61" i="4"/>
  <c r="BH60" i="4"/>
  <c r="BH59" i="4"/>
  <c r="BH58" i="4"/>
  <c r="BH57" i="4"/>
  <c r="BH56" i="4"/>
  <c r="BH55" i="4"/>
  <c r="BH54" i="4"/>
  <c r="BH51" i="4"/>
  <c r="BH50" i="4"/>
  <c r="BH49" i="4"/>
  <c r="BH48" i="4"/>
  <c r="BH47" i="4"/>
  <c r="BH46" i="4"/>
  <c r="BH45" i="4"/>
  <c r="BH44" i="4"/>
  <c r="BH43" i="4"/>
  <c r="BH42" i="4"/>
  <c r="BH41" i="4"/>
  <c r="BH40" i="4"/>
  <c r="BH38" i="4" s="1"/>
  <c r="BH37" i="4"/>
  <c r="BH36" i="4"/>
  <c r="BH35" i="4"/>
  <c r="BH34" i="4"/>
  <c r="BH33" i="4"/>
  <c r="BH32" i="4"/>
  <c r="BH31" i="4"/>
  <c r="BH30" i="4"/>
  <c r="BH29" i="4"/>
  <c r="BH28" i="4"/>
  <c r="BH27" i="4"/>
  <c r="BH26" i="4"/>
  <c r="BH25" i="4"/>
  <c r="BH22" i="4"/>
  <c r="BH21" i="4"/>
  <c r="BH20" i="4"/>
  <c r="BH19" i="4"/>
  <c r="BH18" i="4"/>
  <c r="BH17" i="4"/>
  <c r="BH16" i="4"/>
  <c r="BH15" i="4"/>
  <c r="BH14" i="4"/>
  <c r="BH13" i="4"/>
  <c r="BH12" i="4"/>
  <c r="BH11" i="4"/>
  <c r="BH10" i="4"/>
  <c r="BH9" i="4"/>
  <c r="BH8" i="4"/>
  <c r="BH7" i="4"/>
  <c r="BH5" i="4" s="1"/>
  <c r="AG52" i="3"/>
  <c r="AG52" i="14" s="1"/>
  <c r="AG38" i="3"/>
  <c r="AG38" i="14" s="1"/>
  <c r="AG23" i="3"/>
  <c r="AG5" i="3"/>
  <c r="AG5" i="14" s="1"/>
  <c r="AG52" i="2"/>
  <c r="AG52" i="13" s="1"/>
  <c r="AG38" i="2"/>
  <c r="AG38" i="13" s="1"/>
  <c r="AG23" i="2"/>
  <c r="AG23" i="13" s="1"/>
  <c r="AG5" i="2"/>
  <c r="AG5" i="13" s="1"/>
  <c r="AG52" i="1"/>
  <c r="AG52" i="12" s="1"/>
  <c r="AG38" i="1"/>
  <c r="AG38" i="12" s="1"/>
  <c r="AG23" i="1"/>
  <c r="AG23" i="12" s="1"/>
  <c r="AG5" i="1"/>
  <c r="AG5" i="12" s="1"/>
  <c r="BG23" i="4"/>
  <c r="AG23" i="15" s="1"/>
  <c r="BG38" i="4"/>
  <c r="AG38" i="15" s="1"/>
  <c r="BG52" i="4"/>
  <c r="AG52" i="15" s="1"/>
  <c r="BG5" i="4"/>
  <c r="AG5" i="15" l="1"/>
  <c r="AG4" i="3"/>
  <c r="AG23" i="14"/>
  <c r="BH23" i="4"/>
  <c r="BH52" i="4"/>
  <c r="AH24" i="1"/>
  <c r="AH4" i="12"/>
  <c r="AH6" i="2"/>
  <c r="AH4" i="13"/>
  <c r="AH6" i="3"/>
  <c r="AH4" i="14"/>
  <c r="AH53" i="14"/>
  <c r="AH39" i="14"/>
  <c r="AH24" i="14"/>
  <c r="AH6" i="14"/>
  <c r="AH53" i="13"/>
  <c r="AH39" i="13"/>
  <c r="AH24" i="13"/>
  <c r="AH6" i="13"/>
  <c r="AH24" i="12"/>
  <c r="AH6" i="12"/>
  <c r="BI39" i="4"/>
  <c r="AH4" i="15"/>
  <c r="BI53" i="4"/>
  <c r="AH24" i="15"/>
  <c r="AH53" i="15"/>
  <c r="AH53" i="7"/>
  <c r="AH39" i="7"/>
  <c r="AH24" i="7"/>
  <c r="AH53" i="6"/>
  <c r="AH39" i="6"/>
  <c r="AH24" i="6"/>
  <c r="BJ4" i="8"/>
  <c r="BJ6" i="8" s="1"/>
  <c r="AH53" i="5"/>
  <c r="AH39" i="5"/>
  <c r="AH6" i="5"/>
  <c r="AH24" i="5"/>
  <c r="BJ24" i="8" s="1"/>
  <c r="BI53" i="8"/>
  <c r="BI39" i="8"/>
  <c r="BJ53" i="4"/>
  <c r="AH53" i="3"/>
  <c r="AH39" i="3"/>
  <c r="AH24" i="3"/>
  <c r="AH53" i="2"/>
  <c r="AH39" i="2"/>
  <c r="AH24" i="2"/>
  <c r="AH53" i="1"/>
  <c r="AH39" i="1"/>
  <c r="AH6" i="1"/>
  <c r="AG53" i="7"/>
  <c r="AG39" i="7"/>
  <c r="AG24" i="7"/>
  <c r="AG6" i="7"/>
  <c r="AG4" i="6"/>
  <c r="AG6" i="6" s="1"/>
  <c r="AG4" i="5"/>
  <c r="AG53" i="5"/>
  <c r="AG6" i="5"/>
  <c r="BG4" i="8"/>
  <c r="BG53" i="8" s="1"/>
  <c r="BG6" i="8"/>
  <c r="BH4" i="4"/>
  <c r="BH53" i="4" s="1"/>
  <c r="AG53" i="3"/>
  <c r="AG39" i="3"/>
  <c r="AG24" i="3"/>
  <c r="AG4" i="2"/>
  <c r="AG4" i="1"/>
  <c r="AG6" i="1"/>
  <c r="BG4" i="4"/>
  <c r="BG53" i="4"/>
  <c r="BG6" i="4"/>
  <c r="AF7" i="14"/>
  <c r="AF8" i="14"/>
  <c r="AF9" i="14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40" i="14"/>
  <c r="AF41" i="14"/>
  <c r="AF42" i="14"/>
  <c r="AF43" i="14"/>
  <c r="AF44" i="14"/>
  <c r="AF45" i="14"/>
  <c r="AF46" i="14"/>
  <c r="AF47" i="14"/>
  <c r="AF48" i="14"/>
  <c r="AF49" i="14"/>
  <c r="AF50" i="14"/>
  <c r="AF51" i="14"/>
  <c r="AF54" i="14"/>
  <c r="AF55" i="14"/>
  <c r="AF56" i="14"/>
  <c r="AF57" i="14"/>
  <c r="AF58" i="14"/>
  <c r="AF59" i="14"/>
  <c r="AF60" i="14"/>
  <c r="AF61" i="14"/>
  <c r="AF62" i="14"/>
  <c r="AF63" i="14"/>
  <c r="AF7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40" i="13"/>
  <c r="AF41" i="13"/>
  <c r="AF42" i="13"/>
  <c r="AF43" i="13"/>
  <c r="AF44" i="13"/>
  <c r="AF45" i="13"/>
  <c r="AF46" i="13"/>
  <c r="AF47" i="13"/>
  <c r="AF48" i="13"/>
  <c r="AF49" i="13"/>
  <c r="AF50" i="13"/>
  <c r="AF51" i="13"/>
  <c r="AF54" i="13"/>
  <c r="AF55" i="13"/>
  <c r="AF56" i="13"/>
  <c r="AF57" i="13"/>
  <c r="AF58" i="13"/>
  <c r="AF59" i="13"/>
  <c r="AF60" i="13"/>
  <c r="AF61" i="13"/>
  <c r="AF62" i="13"/>
  <c r="AF63" i="13"/>
  <c r="AF15" i="12"/>
  <c r="AE15" i="12"/>
  <c r="AF7" i="12"/>
  <c r="AF8" i="12"/>
  <c r="AF9" i="12"/>
  <c r="AF10" i="12"/>
  <c r="AF11" i="12"/>
  <c r="AF12" i="12"/>
  <c r="AF13" i="12"/>
  <c r="AF14" i="12"/>
  <c r="AF16" i="12"/>
  <c r="AF17" i="12"/>
  <c r="AF18" i="12"/>
  <c r="AF19" i="12"/>
  <c r="AF20" i="12"/>
  <c r="AF21" i="12"/>
  <c r="AF22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4" i="12"/>
  <c r="AF55" i="12"/>
  <c r="AF56" i="12"/>
  <c r="AF57" i="12"/>
  <c r="AF58" i="12"/>
  <c r="AF59" i="12"/>
  <c r="AF60" i="12"/>
  <c r="AF61" i="12"/>
  <c r="AF62" i="12"/>
  <c r="AF63" i="12"/>
  <c r="BF63" i="8"/>
  <c r="BF62" i="8"/>
  <c r="BF61" i="8"/>
  <c r="BF60" i="8"/>
  <c r="BF59" i="8"/>
  <c r="BF58" i="8"/>
  <c r="BF57" i="8"/>
  <c r="BF56" i="8"/>
  <c r="BF55" i="8"/>
  <c r="BF54" i="8"/>
  <c r="BF51" i="8"/>
  <c r="BF50" i="8"/>
  <c r="BF49" i="8"/>
  <c r="BF48" i="8"/>
  <c r="BF47" i="8"/>
  <c r="BF46" i="8"/>
  <c r="BF45" i="8"/>
  <c r="BF44" i="8"/>
  <c r="BF43" i="8"/>
  <c r="BF42" i="8"/>
  <c r="BF41" i="8"/>
  <c r="BF40" i="8"/>
  <c r="BF37" i="8"/>
  <c r="BF36" i="8"/>
  <c r="BF35" i="8"/>
  <c r="BF34" i="8"/>
  <c r="BF33" i="8"/>
  <c r="BF32" i="8"/>
  <c r="BF31" i="8"/>
  <c r="BF30" i="8"/>
  <c r="BF29" i="8"/>
  <c r="BF28" i="8"/>
  <c r="BF27" i="8"/>
  <c r="BF26" i="8"/>
  <c r="BF25" i="8"/>
  <c r="BF22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D7" i="8"/>
  <c r="AF63" i="15"/>
  <c r="AF62" i="15"/>
  <c r="AF61" i="15"/>
  <c r="AF60" i="15"/>
  <c r="AF59" i="15"/>
  <c r="AF58" i="15"/>
  <c r="AF57" i="15"/>
  <c r="AF56" i="15"/>
  <c r="AF55" i="15"/>
  <c r="AF54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BF63" i="4"/>
  <c r="BF62" i="4"/>
  <c r="BF61" i="4"/>
  <c r="BF60" i="4"/>
  <c r="BF59" i="4"/>
  <c r="BF58" i="4"/>
  <c r="BF57" i="4"/>
  <c r="BF56" i="4"/>
  <c r="BF55" i="4"/>
  <c r="BF54" i="4"/>
  <c r="BF51" i="4"/>
  <c r="BF50" i="4"/>
  <c r="BF49" i="4"/>
  <c r="BF48" i="4"/>
  <c r="BF47" i="4"/>
  <c r="BF46" i="4"/>
  <c r="BF45" i="4"/>
  <c r="BF44" i="4"/>
  <c r="BF43" i="4"/>
  <c r="BF42" i="4"/>
  <c r="BF41" i="4"/>
  <c r="BF40" i="4"/>
  <c r="BF37" i="4"/>
  <c r="BF36" i="4"/>
  <c r="BF35" i="4"/>
  <c r="BF34" i="4"/>
  <c r="BF33" i="4"/>
  <c r="BF32" i="4"/>
  <c r="BF31" i="4"/>
  <c r="BF30" i="4"/>
  <c r="BF29" i="4"/>
  <c r="BF28" i="4"/>
  <c r="BF27" i="4"/>
  <c r="BF26" i="4"/>
  <c r="BF25" i="4"/>
  <c r="BF22" i="4"/>
  <c r="BF21" i="4"/>
  <c r="BF20" i="4"/>
  <c r="BF19" i="4"/>
  <c r="BF18" i="4"/>
  <c r="BF17" i="4"/>
  <c r="BF16" i="4"/>
  <c r="BF15" i="4"/>
  <c r="BF14" i="4"/>
  <c r="BF13" i="4"/>
  <c r="BF12" i="4"/>
  <c r="BF11" i="4"/>
  <c r="BF10" i="4"/>
  <c r="BF9" i="4"/>
  <c r="BF8" i="4"/>
  <c r="BF7" i="4"/>
  <c r="BE52" i="4"/>
  <c r="BE38" i="4"/>
  <c r="BE23" i="4"/>
  <c r="BE5" i="4"/>
  <c r="AF52" i="7"/>
  <c r="AF38" i="7"/>
  <c r="AF23" i="7"/>
  <c r="AF5" i="7"/>
  <c r="AF52" i="6"/>
  <c r="AF38" i="6"/>
  <c r="AF23" i="6"/>
  <c r="AF5" i="6"/>
  <c r="BF5" i="8" s="1"/>
  <c r="AF52" i="5"/>
  <c r="BF52" i="8" s="1"/>
  <c r="AF38" i="5"/>
  <c r="BF38" i="8" s="1"/>
  <c r="AF23" i="5"/>
  <c r="BE5" i="8"/>
  <c r="BE52" i="8"/>
  <c r="BE38" i="8"/>
  <c r="BE23" i="8"/>
  <c r="AF52" i="3"/>
  <c r="AF52" i="14" s="1"/>
  <c r="AF38" i="3"/>
  <c r="AF38" i="14" s="1"/>
  <c r="AF23" i="3"/>
  <c r="AF23" i="14" s="1"/>
  <c r="AF5" i="3"/>
  <c r="AF5" i="14" s="1"/>
  <c r="AF52" i="2"/>
  <c r="AF52" i="13" s="1"/>
  <c r="AF38" i="2"/>
  <c r="AF23" i="2"/>
  <c r="AF23" i="13" s="1"/>
  <c r="AF5" i="2"/>
  <c r="AF52" i="1"/>
  <c r="AF52" i="12" s="1"/>
  <c r="AF38" i="1"/>
  <c r="AF23" i="1"/>
  <c r="AF23" i="12" s="1"/>
  <c r="AF5" i="1"/>
  <c r="AF5" i="12" s="1"/>
  <c r="BF23" i="8" l="1"/>
  <c r="AF4" i="5"/>
  <c r="AF6" i="5" s="1"/>
  <c r="AF52" i="15"/>
  <c r="BF23" i="4"/>
  <c r="AG4" i="15"/>
  <c r="BH6" i="4"/>
  <c r="AG39" i="1"/>
  <c r="AG4" i="12"/>
  <c r="AG24" i="2"/>
  <c r="AG4" i="13"/>
  <c r="AG39" i="5"/>
  <c r="BH4" i="8"/>
  <c r="AH39" i="15"/>
  <c r="AH6" i="15"/>
  <c r="AH53" i="12"/>
  <c r="AH39" i="12"/>
  <c r="AG6" i="3"/>
  <c r="AG4" i="14"/>
  <c r="AG6" i="15"/>
  <c r="BJ39" i="8"/>
  <c r="BJ53" i="8"/>
  <c r="BH24" i="4"/>
  <c r="AG24" i="6"/>
  <c r="AG53" i="6"/>
  <c r="AG39" i="6"/>
  <c r="AG24" i="5"/>
  <c r="BH24" i="8" s="1"/>
  <c r="BG39" i="8"/>
  <c r="BG24" i="8"/>
  <c r="BH39" i="4"/>
  <c r="AG53" i="2"/>
  <c r="AG6" i="2"/>
  <c r="AG39" i="2"/>
  <c r="AG53" i="1"/>
  <c r="AG24" i="1"/>
  <c r="BG39" i="4"/>
  <c r="BG24" i="4"/>
  <c r="BF38" i="4"/>
  <c r="AF5" i="15"/>
  <c r="BE4" i="4"/>
  <c r="AF38" i="15"/>
  <c r="AF23" i="15"/>
  <c r="AF38" i="12"/>
  <c r="AF38" i="13"/>
  <c r="AF5" i="13"/>
  <c r="BF52" i="4"/>
  <c r="AF4" i="7"/>
  <c r="AF4" i="6"/>
  <c r="BF4" i="8"/>
  <c r="BE4" i="8"/>
  <c r="BE24" i="8" s="1"/>
  <c r="AF4" i="3"/>
  <c r="AF4" i="2"/>
  <c r="AF4" i="1"/>
  <c r="BF6" i="8" l="1"/>
  <c r="BF39" i="8"/>
  <c r="AG6" i="14"/>
  <c r="AG39" i="14"/>
  <c r="AG53" i="14"/>
  <c r="AG24" i="14"/>
  <c r="BH6" i="8"/>
  <c r="BH53" i="8"/>
  <c r="BH39" i="8"/>
  <c r="AG6" i="13"/>
  <c r="AG24" i="13"/>
  <c r="AG39" i="13"/>
  <c r="AG53" i="13"/>
  <c r="AG6" i="12"/>
  <c r="AG24" i="12"/>
  <c r="AG39" i="12"/>
  <c r="AG53" i="12"/>
  <c r="AG53" i="15"/>
  <c r="AG39" i="15"/>
  <c r="AG24" i="15"/>
  <c r="AF4" i="14"/>
  <c r="AF4" i="15"/>
  <c r="BF53" i="8"/>
  <c r="AF4" i="12"/>
  <c r="AF4" i="13"/>
  <c r="AF39" i="13" s="1"/>
  <c r="AF24" i="14"/>
  <c r="AF6" i="14"/>
  <c r="AF53" i="14"/>
  <c r="AF39" i="7"/>
  <c r="AF53" i="7"/>
  <c r="AF6" i="7"/>
  <c r="AF24" i="7"/>
  <c r="AF6" i="6"/>
  <c r="AF53" i="6"/>
  <c r="AF24" i="6"/>
  <c r="AF39" i="6"/>
  <c r="AF53" i="5"/>
  <c r="AF24" i="5"/>
  <c r="AF39" i="5"/>
  <c r="BE53" i="8"/>
  <c r="BE6" i="8"/>
  <c r="BE39" i="8"/>
  <c r="AF24" i="3"/>
  <c r="AF53" i="3"/>
  <c r="AF6" i="3"/>
  <c r="AF39" i="3"/>
  <c r="AF6" i="2"/>
  <c r="AF53" i="2"/>
  <c r="AF39" i="2"/>
  <c r="AF24" i="2"/>
  <c r="AF24" i="1"/>
  <c r="AF53" i="1"/>
  <c r="AF6" i="1"/>
  <c r="AF39" i="1"/>
  <c r="AF39" i="15" l="1"/>
  <c r="AF24" i="15"/>
  <c r="AF6" i="13"/>
  <c r="AF39" i="14"/>
  <c r="AF53" i="12"/>
  <c r="AF6" i="12"/>
  <c r="AF24" i="12"/>
  <c r="BF24" i="8"/>
  <c r="AF6" i="15"/>
  <c r="AF53" i="15"/>
  <c r="AF53" i="13"/>
  <c r="AF24" i="13"/>
  <c r="AF39" i="12"/>
  <c r="BE24" i="4"/>
  <c r="BC4" i="4"/>
  <c r="BF6" i="4" l="1"/>
  <c r="BF5" i="4"/>
  <c r="BF4" i="4" s="1"/>
  <c r="BE53" i="4"/>
  <c r="BE39" i="4"/>
  <c r="BE6" i="4"/>
  <c r="BF53" i="4" l="1"/>
  <c r="BF39" i="4"/>
  <c r="BF24" i="4"/>
  <c r="AE7" i="12"/>
  <c r="AE8" i="12"/>
  <c r="AE9" i="12"/>
  <c r="AE10" i="12"/>
  <c r="AE11" i="12"/>
  <c r="AE12" i="12"/>
  <c r="AE13" i="12"/>
  <c r="AE14" i="12"/>
  <c r="AE16" i="12"/>
  <c r="AE17" i="12"/>
  <c r="AE18" i="12"/>
  <c r="AE19" i="12"/>
  <c r="AE20" i="12"/>
  <c r="AE21" i="12"/>
  <c r="AE22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4" i="12"/>
  <c r="AE55" i="12"/>
  <c r="AE56" i="12"/>
  <c r="AE57" i="12"/>
  <c r="AE58" i="12"/>
  <c r="AE59" i="12"/>
  <c r="AE60" i="12"/>
  <c r="AE61" i="12"/>
  <c r="AE62" i="12"/>
  <c r="AE63" i="12"/>
  <c r="AE7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4" i="13"/>
  <c r="AE55" i="13"/>
  <c r="AE56" i="13"/>
  <c r="AE57" i="13"/>
  <c r="AE58" i="13"/>
  <c r="AE59" i="13"/>
  <c r="AE60" i="13"/>
  <c r="AE61" i="13"/>
  <c r="AE62" i="13"/>
  <c r="AE63" i="13"/>
  <c r="AE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40" i="14"/>
  <c r="AE41" i="14"/>
  <c r="AE42" i="14"/>
  <c r="AE43" i="14"/>
  <c r="AE44" i="14"/>
  <c r="AE45" i="14"/>
  <c r="AE46" i="14"/>
  <c r="AE47" i="14"/>
  <c r="AE48" i="14"/>
  <c r="AE49" i="14"/>
  <c r="AE50" i="14"/>
  <c r="AE51" i="14"/>
  <c r="AE54" i="14"/>
  <c r="AE55" i="14"/>
  <c r="AE56" i="14"/>
  <c r="AE57" i="14"/>
  <c r="AE58" i="14"/>
  <c r="AE59" i="14"/>
  <c r="AE60" i="14"/>
  <c r="AE61" i="14"/>
  <c r="AE62" i="14"/>
  <c r="AE63" i="14"/>
  <c r="AE55" i="15"/>
  <c r="AE56" i="15"/>
  <c r="AE57" i="15"/>
  <c r="AE58" i="15"/>
  <c r="AE59" i="15"/>
  <c r="AE60" i="15"/>
  <c r="AE61" i="15"/>
  <c r="AE62" i="15"/>
  <c r="AE63" i="15"/>
  <c r="AE54" i="15"/>
  <c r="AE41" i="15"/>
  <c r="AE42" i="15"/>
  <c r="AE43" i="15"/>
  <c r="AE44" i="15"/>
  <c r="AE45" i="15"/>
  <c r="AE46" i="15"/>
  <c r="AE47" i="15"/>
  <c r="AE48" i="15"/>
  <c r="AE49" i="15"/>
  <c r="AE50" i="15"/>
  <c r="AE51" i="15"/>
  <c r="AE40" i="15"/>
  <c r="AE26" i="15"/>
  <c r="AE27" i="15"/>
  <c r="AE28" i="15"/>
  <c r="AE29" i="15"/>
  <c r="AE30" i="15"/>
  <c r="AE31" i="15"/>
  <c r="AE32" i="15"/>
  <c r="AE33" i="15"/>
  <c r="AE34" i="15"/>
  <c r="AE35" i="15"/>
  <c r="AE36" i="15"/>
  <c r="AE37" i="15"/>
  <c r="AE25" i="15"/>
  <c r="AE8" i="15"/>
  <c r="AE9" i="15"/>
  <c r="AE10" i="15"/>
  <c r="AE11" i="15"/>
  <c r="AE12" i="15"/>
  <c r="AE13" i="15"/>
  <c r="AE14" i="15"/>
  <c r="AE15" i="15"/>
  <c r="AE16" i="15"/>
  <c r="AE17" i="15"/>
  <c r="AE18" i="15"/>
  <c r="AE19" i="15"/>
  <c r="AE20" i="15"/>
  <c r="AE21" i="15"/>
  <c r="AE22" i="15"/>
  <c r="AE7" i="15"/>
  <c r="AE5" i="6"/>
  <c r="AE23" i="6"/>
  <c r="AE38" i="6"/>
  <c r="AE52" i="6"/>
  <c r="BD55" i="8"/>
  <c r="BD56" i="8"/>
  <c r="BD57" i="8"/>
  <c r="BD58" i="8"/>
  <c r="BD59" i="8"/>
  <c r="BD60" i="8"/>
  <c r="BD61" i="8"/>
  <c r="BD62" i="8"/>
  <c r="BD63" i="8"/>
  <c r="BD54" i="8"/>
  <c r="BD51" i="8"/>
  <c r="BD41" i="8"/>
  <c r="BD42" i="8"/>
  <c r="BD43" i="8"/>
  <c r="BD44" i="8"/>
  <c r="BD45" i="8"/>
  <c r="BD46" i="8"/>
  <c r="BD47" i="8"/>
  <c r="BD48" i="8"/>
  <c r="BD49" i="8"/>
  <c r="BD50" i="8"/>
  <c r="BD40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25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AE5" i="7"/>
  <c r="AE23" i="7"/>
  <c r="AE38" i="7"/>
  <c r="AE52" i="7"/>
  <c r="AE5" i="5"/>
  <c r="AE23" i="5"/>
  <c r="AE38" i="5"/>
  <c r="AE52" i="5"/>
  <c r="BC5" i="8"/>
  <c r="AE5" i="15" s="1"/>
  <c r="BC23" i="8"/>
  <c r="AE23" i="15" s="1"/>
  <c r="BC38" i="8"/>
  <c r="AE38" i="15" s="1"/>
  <c r="BC52" i="8"/>
  <c r="AE52" i="15" s="1"/>
  <c r="BD52" i="8" l="1"/>
  <c r="AE4" i="7"/>
  <c r="AE39" i="7" s="1"/>
  <c r="BD38" i="8"/>
  <c r="AE4" i="6"/>
  <c r="AE24" i="6" s="1"/>
  <c r="BD23" i="8"/>
  <c r="AE4" i="5"/>
  <c r="AE6" i="5" s="1"/>
  <c r="BD5" i="8"/>
  <c r="BC4" i="8"/>
  <c r="AE4" i="15" s="1"/>
  <c r="AE39" i="15" s="1"/>
  <c r="L45" i="9" s="1"/>
  <c r="AE6" i="15"/>
  <c r="AE6" i="6"/>
  <c r="AE39" i="6"/>
  <c r="AE53" i="7"/>
  <c r="AE6" i="7"/>
  <c r="BC53" i="4"/>
  <c r="BC39" i="4"/>
  <c r="BC24" i="4"/>
  <c r="BC6" i="4"/>
  <c r="BD6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40" i="4"/>
  <c r="BD41" i="4"/>
  <c r="BD42" i="4"/>
  <c r="BD43" i="4"/>
  <c r="BD44" i="4"/>
  <c r="BD45" i="4"/>
  <c r="BD46" i="4"/>
  <c r="BD47" i="4"/>
  <c r="BD48" i="4"/>
  <c r="BD49" i="4"/>
  <c r="BD50" i="4"/>
  <c r="BD51" i="4"/>
  <c r="BD54" i="4"/>
  <c r="BD55" i="4"/>
  <c r="BD56" i="4"/>
  <c r="BD57" i="4"/>
  <c r="BD58" i="4"/>
  <c r="BD59" i="4"/>
  <c r="BD60" i="4"/>
  <c r="BD61" i="4"/>
  <c r="BD62" i="4"/>
  <c r="BD63" i="4"/>
  <c r="BD7" i="4"/>
  <c r="BD4" i="4"/>
  <c r="AE5" i="3"/>
  <c r="AE23" i="3"/>
  <c r="AE38" i="3"/>
  <c r="AE52" i="3"/>
  <c r="AE5" i="2"/>
  <c r="AE23" i="2"/>
  <c r="AE38" i="2"/>
  <c r="AE52" i="2"/>
  <c r="AE5" i="1"/>
  <c r="AE23" i="1"/>
  <c r="AE38" i="1"/>
  <c r="AE52" i="1"/>
  <c r="AE53" i="6" l="1"/>
  <c r="AE24" i="15"/>
  <c r="L30" i="9" s="1"/>
  <c r="AE24" i="5"/>
  <c r="BC24" i="8"/>
  <c r="AE24" i="7"/>
  <c r="BD4" i="8"/>
  <c r="BD24" i="8" s="1"/>
  <c r="AE53" i="5"/>
  <c r="AE39" i="5"/>
  <c r="AE53" i="15"/>
  <c r="L59" i="9" s="1"/>
  <c r="BC39" i="8"/>
  <c r="BC53" i="8"/>
  <c r="BC6" i="8"/>
  <c r="AE52" i="14"/>
  <c r="BD23" i="4"/>
  <c r="AE38" i="14"/>
  <c r="AE23" i="14"/>
  <c r="AE4" i="3"/>
  <c r="AE6" i="3" s="1"/>
  <c r="AE5" i="14"/>
  <c r="AE52" i="13"/>
  <c r="AE38" i="13"/>
  <c r="AE23" i="13"/>
  <c r="AE4" i="2"/>
  <c r="AE6" i="2" s="1"/>
  <c r="AE5" i="13"/>
  <c r="AE52" i="12"/>
  <c r="BD52" i="4"/>
  <c r="AE38" i="12"/>
  <c r="BD38" i="4"/>
  <c r="AE23" i="12"/>
  <c r="AE4" i="1"/>
  <c r="AE5" i="12"/>
  <c r="BD5" i="4"/>
  <c r="BD53" i="8" l="1"/>
  <c r="BD6" i="8"/>
  <c r="BD39" i="8"/>
  <c r="AE4" i="14"/>
  <c r="AE6" i="14" s="1"/>
  <c r="AE24" i="3"/>
  <c r="AE39" i="3"/>
  <c r="AE53" i="3"/>
  <c r="AE4" i="13"/>
  <c r="AE53" i="2"/>
  <c r="AE24" i="2"/>
  <c r="AE39" i="2"/>
  <c r="AE4" i="12"/>
  <c r="AE6" i="1"/>
  <c r="AE53" i="1"/>
  <c r="AE39" i="1"/>
  <c r="AE24" i="1"/>
  <c r="AD55" i="15"/>
  <c r="AD56" i="15"/>
  <c r="AD57" i="15"/>
  <c r="AD58" i="15"/>
  <c r="AD59" i="15"/>
  <c r="AD60" i="15"/>
  <c r="AD61" i="15"/>
  <c r="AD62" i="15"/>
  <c r="AD63" i="15"/>
  <c r="AD54" i="15"/>
  <c r="AD41" i="15"/>
  <c r="AD42" i="15"/>
  <c r="AD43" i="15"/>
  <c r="AD44" i="15"/>
  <c r="AD45" i="15"/>
  <c r="AD46" i="15"/>
  <c r="AD47" i="15"/>
  <c r="AD48" i="15"/>
  <c r="AD49" i="15"/>
  <c r="AD50" i="15"/>
  <c r="AD51" i="15"/>
  <c r="AD40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25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7" i="15"/>
  <c r="AC55" i="15"/>
  <c r="AC56" i="15"/>
  <c r="AC57" i="15"/>
  <c r="AC58" i="15"/>
  <c r="AC59" i="15"/>
  <c r="AC60" i="15"/>
  <c r="AC61" i="15"/>
  <c r="AC62" i="15"/>
  <c r="AC63" i="15"/>
  <c r="AC54" i="15"/>
  <c r="AC41" i="15"/>
  <c r="AC42" i="15"/>
  <c r="AC43" i="15"/>
  <c r="AC44" i="15"/>
  <c r="AC45" i="15"/>
  <c r="AC46" i="15"/>
  <c r="AC47" i="15"/>
  <c r="AC48" i="15"/>
  <c r="AC49" i="15"/>
  <c r="AC50" i="15"/>
  <c r="AC51" i="15"/>
  <c r="AC40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25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7" i="15"/>
  <c r="AC7" i="14"/>
  <c r="AD7" i="14"/>
  <c r="AC8" i="14"/>
  <c r="AD8" i="14"/>
  <c r="AC9" i="14"/>
  <c r="AD9" i="14"/>
  <c r="AC10" i="14"/>
  <c r="AD10" i="14"/>
  <c r="AC11" i="14"/>
  <c r="AD11" i="14"/>
  <c r="AC12" i="14"/>
  <c r="AD12" i="14"/>
  <c r="AC13" i="14"/>
  <c r="AD13" i="14"/>
  <c r="AC14" i="14"/>
  <c r="AD14" i="14"/>
  <c r="AC15" i="14"/>
  <c r="AD15" i="14"/>
  <c r="AC16" i="14"/>
  <c r="AD16" i="14"/>
  <c r="AC17" i="14"/>
  <c r="AD17" i="14"/>
  <c r="AC18" i="14"/>
  <c r="AD18" i="14"/>
  <c r="AC19" i="14"/>
  <c r="AD19" i="14"/>
  <c r="AC20" i="14"/>
  <c r="AD20" i="14"/>
  <c r="AC21" i="14"/>
  <c r="AD21" i="14"/>
  <c r="AC22" i="14"/>
  <c r="AD22" i="14"/>
  <c r="AC25" i="14"/>
  <c r="AD25" i="14"/>
  <c r="AC26" i="14"/>
  <c r="AD26" i="14"/>
  <c r="AC27" i="14"/>
  <c r="AD27" i="14"/>
  <c r="AC28" i="14"/>
  <c r="AD28" i="14"/>
  <c r="AC29" i="14"/>
  <c r="AD29" i="14"/>
  <c r="AC30" i="14"/>
  <c r="AD30" i="14"/>
  <c r="AC31" i="14"/>
  <c r="AD31" i="14"/>
  <c r="AC32" i="14"/>
  <c r="AD32" i="14"/>
  <c r="AC33" i="14"/>
  <c r="AD33" i="14"/>
  <c r="AC34" i="14"/>
  <c r="AD34" i="14"/>
  <c r="AC35" i="14"/>
  <c r="AD35" i="14"/>
  <c r="AC36" i="14"/>
  <c r="AD36" i="14"/>
  <c r="AC37" i="14"/>
  <c r="AD37" i="14"/>
  <c r="AC40" i="14"/>
  <c r="AD40" i="14"/>
  <c r="AC41" i="14"/>
  <c r="AD41" i="14"/>
  <c r="AC42" i="14"/>
  <c r="AD42" i="14"/>
  <c r="AC43" i="14"/>
  <c r="AD43" i="14"/>
  <c r="AC44" i="14"/>
  <c r="AD44" i="14"/>
  <c r="AC45" i="14"/>
  <c r="AD45" i="14"/>
  <c r="AC46" i="14"/>
  <c r="AD46" i="14"/>
  <c r="AC47" i="14"/>
  <c r="AD47" i="14"/>
  <c r="AC48" i="14"/>
  <c r="AD48" i="14"/>
  <c r="AC49" i="14"/>
  <c r="AD49" i="14"/>
  <c r="AC50" i="14"/>
  <c r="AD50" i="14"/>
  <c r="AC51" i="14"/>
  <c r="AD51" i="14"/>
  <c r="AC54" i="14"/>
  <c r="AD54" i="14"/>
  <c r="AC55" i="14"/>
  <c r="AD55" i="14"/>
  <c r="AC56" i="14"/>
  <c r="AD56" i="14"/>
  <c r="AC57" i="14"/>
  <c r="AD57" i="14"/>
  <c r="AC58" i="14"/>
  <c r="AD58" i="14"/>
  <c r="AC59" i="14"/>
  <c r="AD59" i="14"/>
  <c r="AC60" i="14"/>
  <c r="AD60" i="14"/>
  <c r="AC61" i="14"/>
  <c r="AD61" i="14"/>
  <c r="AC62" i="14"/>
  <c r="AD62" i="14"/>
  <c r="AC63" i="14"/>
  <c r="AD63" i="14"/>
  <c r="AC7" i="13"/>
  <c r="AD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7" i="12"/>
  <c r="AD7" i="12"/>
  <c r="AC8" i="12"/>
  <c r="AD8" i="12"/>
  <c r="AC9" i="12"/>
  <c r="AD9" i="12"/>
  <c r="AC10" i="12"/>
  <c r="AD10" i="12"/>
  <c r="AC11" i="12"/>
  <c r="AD11" i="12"/>
  <c r="AC12" i="12"/>
  <c r="AD12" i="12"/>
  <c r="AC13" i="12"/>
  <c r="AD13" i="12"/>
  <c r="AC14" i="12"/>
  <c r="AD14" i="12"/>
  <c r="AC15" i="12"/>
  <c r="AD15" i="12"/>
  <c r="AC16" i="12"/>
  <c r="AD16" i="12"/>
  <c r="AC17" i="12"/>
  <c r="AD17" i="12"/>
  <c r="AC18" i="12"/>
  <c r="AD18" i="12"/>
  <c r="AC19" i="12"/>
  <c r="AD19" i="12"/>
  <c r="AC20" i="12"/>
  <c r="AD20" i="12"/>
  <c r="AC21" i="12"/>
  <c r="AD21" i="12"/>
  <c r="AC22" i="12"/>
  <c r="AD22" i="12"/>
  <c r="AC25" i="12"/>
  <c r="AD25" i="12"/>
  <c r="AC26" i="12"/>
  <c r="AD26" i="12"/>
  <c r="AC27" i="12"/>
  <c r="AD27" i="12"/>
  <c r="AC28" i="12"/>
  <c r="AD28" i="12"/>
  <c r="AC29" i="12"/>
  <c r="AD29" i="12"/>
  <c r="AC30" i="12"/>
  <c r="AD30" i="12"/>
  <c r="AC31" i="12"/>
  <c r="AD31" i="12"/>
  <c r="AC32" i="12"/>
  <c r="AD32" i="12"/>
  <c r="AC33" i="12"/>
  <c r="AD33" i="12"/>
  <c r="AC34" i="12"/>
  <c r="AD34" i="12"/>
  <c r="AC35" i="12"/>
  <c r="AD35" i="12"/>
  <c r="AC36" i="12"/>
  <c r="AD36" i="12"/>
  <c r="AC37" i="12"/>
  <c r="AD37" i="12"/>
  <c r="AC40" i="12"/>
  <c r="AD40" i="12"/>
  <c r="AC41" i="12"/>
  <c r="AD41" i="12"/>
  <c r="AC42" i="12"/>
  <c r="AD42" i="12"/>
  <c r="AC43" i="12"/>
  <c r="AD43" i="12"/>
  <c r="AC44" i="12"/>
  <c r="AD44" i="12"/>
  <c r="AC45" i="12"/>
  <c r="AD45" i="12"/>
  <c r="AC46" i="12"/>
  <c r="AD46" i="12"/>
  <c r="AC47" i="12"/>
  <c r="AD47" i="12"/>
  <c r="AC48" i="12"/>
  <c r="AD48" i="12"/>
  <c r="AC49" i="12"/>
  <c r="AD49" i="12"/>
  <c r="AC50" i="12"/>
  <c r="AD50" i="12"/>
  <c r="AC51" i="12"/>
  <c r="AD51" i="12"/>
  <c r="AC54" i="12"/>
  <c r="AD54" i="12"/>
  <c r="AC55" i="12"/>
  <c r="AD55" i="12"/>
  <c r="AC56" i="12"/>
  <c r="AD56" i="12"/>
  <c r="AC57" i="12"/>
  <c r="AD57" i="12"/>
  <c r="AC58" i="12"/>
  <c r="AD58" i="12"/>
  <c r="AC59" i="12"/>
  <c r="AD59" i="12"/>
  <c r="AC60" i="12"/>
  <c r="AD60" i="12"/>
  <c r="AC61" i="12"/>
  <c r="AD61" i="12"/>
  <c r="AC62" i="12"/>
  <c r="AD62" i="12"/>
  <c r="AC63" i="12"/>
  <c r="AD63" i="12"/>
  <c r="AE39" i="14" l="1"/>
  <c r="AE24" i="14"/>
  <c r="AE53" i="14"/>
  <c r="AE39" i="13"/>
  <c r="AE24" i="13"/>
  <c r="AE53" i="13"/>
  <c r="AE6" i="13"/>
  <c r="BD53" i="4"/>
  <c r="C59" i="9" s="1"/>
  <c r="BD39" i="4"/>
  <c r="BD24" i="4"/>
  <c r="AE39" i="12"/>
  <c r="AE53" i="12"/>
  <c r="AE24" i="12"/>
  <c r="AE6" i="12"/>
  <c r="BB55" i="8"/>
  <c r="BB56" i="8"/>
  <c r="BB57" i="8"/>
  <c r="BB58" i="8"/>
  <c r="BB59" i="8"/>
  <c r="BB60" i="8"/>
  <c r="BB61" i="8"/>
  <c r="BB62" i="8"/>
  <c r="BB63" i="8"/>
  <c r="BB54" i="8"/>
  <c r="BB41" i="8"/>
  <c r="BB42" i="8"/>
  <c r="BB43" i="8"/>
  <c r="BB44" i="8"/>
  <c r="BB45" i="8"/>
  <c r="BB46" i="8"/>
  <c r="BB47" i="8"/>
  <c r="BB48" i="8"/>
  <c r="BB49" i="8"/>
  <c r="BB50" i="8"/>
  <c r="BB51" i="8"/>
  <c r="BB40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25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7" i="8"/>
  <c r="AZ55" i="8"/>
  <c r="AZ56" i="8"/>
  <c r="AZ57" i="8"/>
  <c r="AZ58" i="8"/>
  <c r="AZ59" i="8"/>
  <c r="AZ60" i="8"/>
  <c r="AZ61" i="8"/>
  <c r="AZ62" i="8"/>
  <c r="AZ63" i="8"/>
  <c r="AZ54" i="8"/>
  <c r="AZ41" i="8"/>
  <c r="AZ42" i="8"/>
  <c r="AZ43" i="8"/>
  <c r="AZ44" i="8"/>
  <c r="AZ45" i="8"/>
  <c r="AZ46" i="8"/>
  <c r="AZ47" i="8"/>
  <c r="AZ48" i="8"/>
  <c r="AZ49" i="8"/>
  <c r="AZ50" i="8"/>
  <c r="AZ51" i="8"/>
  <c r="AZ40" i="8"/>
  <c r="AZ26" i="8"/>
  <c r="AZ27" i="8"/>
  <c r="AZ28" i="8"/>
  <c r="AZ29" i="8"/>
  <c r="AZ30" i="8"/>
  <c r="AZ31" i="8"/>
  <c r="AZ32" i="8"/>
  <c r="AZ33" i="8"/>
  <c r="AZ34" i="8"/>
  <c r="AZ35" i="8"/>
  <c r="AZ36" i="8"/>
  <c r="AZ37" i="8"/>
  <c r="AZ25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7" i="8"/>
  <c r="BB55" i="4"/>
  <c r="BB56" i="4"/>
  <c r="BB57" i="4"/>
  <c r="BB58" i="4"/>
  <c r="BB59" i="4"/>
  <c r="BB60" i="4"/>
  <c r="BB61" i="4"/>
  <c r="BB62" i="4"/>
  <c r="BB63" i="4"/>
  <c r="BB54" i="4"/>
  <c r="BB41" i="4"/>
  <c r="BB42" i="4"/>
  <c r="BB43" i="4"/>
  <c r="BB44" i="4"/>
  <c r="BB45" i="4"/>
  <c r="BB46" i="4"/>
  <c r="BB47" i="4"/>
  <c r="BB48" i="4"/>
  <c r="BB49" i="4"/>
  <c r="BB50" i="4"/>
  <c r="BB51" i="4"/>
  <c r="BB40" i="4"/>
  <c r="BB26" i="4"/>
  <c r="BB27" i="4"/>
  <c r="BB28" i="4"/>
  <c r="BB29" i="4"/>
  <c r="BB30" i="4"/>
  <c r="BB31" i="4"/>
  <c r="BB32" i="4"/>
  <c r="BB33" i="4"/>
  <c r="BB34" i="4"/>
  <c r="BB35" i="4"/>
  <c r="BB36" i="4"/>
  <c r="BB37" i="4"/>
  <c r="BB25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7" i="4"/>
  <c r="AZ55" i="4"/>
  <c r="AZ56" i="4"/>
  <c r="AZ57" i="4"/>
  <c r="AZ58" i="4"/>
  <c r="AZ59" i="4"/>
  <c r="AZ60" i="4"/>
  <c r="AZ61" i="4"/>
  <c r="AZ62" i="4"/>
  <c r="AZ63" i="4"/>
  <c r="AZ54" i="4"/>
  <c r="AZ41" i="4"/>
  <c r="AZ42" i="4"/>
  <c r="AZ43" i="4"/>
  <c r="AZ44" i="4"/>
  <c r="AZ45" i="4"/>
  <c r="AZ46" i="4"/>
  <c r="AZ47" i="4"/>
  <c r="AZ48" i="4"/>
  <c r="AZ49" i="4"/>
  <c r="AZ50" i="4"/>
  <c r="AZ51" i="4"/>
  <c r="AZ40" i="4"/>
  <c r="AZ26" i="4"/>
  <c r="AZ27" i="4"/>
  <c r="AZ28" i="4"/>
  <c r="AZ29" i="4"/>
  <c r="AZ30" i="4"/>
  <c r="AZ31" i="4"/>
  <c r="AZ32" i="4"/>
  <c r="AZ33" i="4"/>
  <c r="AZ34" i="4"/>
  <c r="AZ35" i="4"/>
  <c r="AZ36" i="4"/>
  <c r="AZ37" i="4"/>
  <c r="AZ25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7" i="4"/>
  <c r="AC52" i="6"/>
  <c r="AD52" i="6"/>
  <c r="AC38" i="6"/>
  <c r="AD38" i="6"/>
  <c r="AC23" i="6"/>
  <c r="AD23" i="6"/>
  <c r="AC5" i="6"/>
  <c r="AD5" i="6"/>
  <c r="AC52" i="7"/>
  <c r="AD52" i="7"/>
  <c r="AC38" i="7"/>
  <c r="AD38" i="7"/>
  <c r="AC23" i="7"/>
  <c r="AD23" i="7"/>
  <c r="AC5" i="7"/>
  <c r="AD5" i="7"/>
  <c r="AC52" i="5"/>
  <c r="AD52" i="5"/>
  <c r="AC38" i="5"/>
  <c r="AD38" i="5"/>
  <c r="AC23" i="5"/>
  <c r="AZ23" i="8" s="1"/>
  <c r="AD23" i="5"/>
  <c r="BB23" i="8" s="1"/>
  <c r="AC5" i="5"/>
  <c r="AZ5" i="8" s="1"/>
  <c r="AD5" i="5"/>
  <c r="BA52" i="8"/>
  <c r="AY52" i="8"/>
  <c r="BA38" i="8"/>
  <c r="AY38" i="8"/>
  <c r="BA23" i="8"/>
  <c r="AY23" i="8"/>
  <c r="BA5" i="8"/>
  <c r="AY5" i="8"/>
  <c r="AC5" i="3"/>
  <c r="AD5" i="3"/>
  <c r="AC23" i="3"/>
  <c r="AD23" i="3"/>
  <c r="AC38" i="3"/>
  <c r="AD38" i="3"/>
  <c r="AC52" i="3"/>
  <c r="AD52" i="3"/>
  <c r="AC5" i="2"/>
  <c r="AD5" i="2"/>
  <c r="AC23" i="2"/>
  <c r="AD23" i="2"/>
  <c r="AC38" i="2"/>
  <c r="AD38" i="2"/>
  <c r="AC52" i="2"/>
  <c r="AD52" i="2"/>
  <c r="AC52" i="1"/>
  <c r="AD52" i="1"/>
  <c r="AC38" i="1"/>
  <c r="AD38" i="1"/>
  <c r="AC23" i="1"/>
  <c r="AD23" i="1"/>
  <c r="AC5" i="1"/>
  <c r="AD5" i="1"/>
  <c r="BA52" i="4"/>
  <c r="BA38" i="4"/>
  <c r="BA23" i="4"/>
  <c r="BA5" i="4"/>
  <c r="AY52" i="4"/>
  <c r="AY38" i="4"/>
  <c r="AY23" i="4"/>
  <c r="AY5" i="4"/>
  <c r="AC23" i="15" l="1"/>
  <c r="AC38" i="12"/>
  <c r="AC38" i="13"/>
  <c r="AC38" i="14"/>
  <c r="AD4" i="3"/>
  <c r="AD4" i="7"/>
  <c r="AD6" i="7" s="1"/>
  <c r="AC52" i="14"/>
  <c r="BA4" i="8"/>
  <c r="BB5" i="8"/>
  <c r="BB52" i="4"/>
  <c r="AY4" i="8"/>
  <c r="AY39" i="8" s="1"/>
  <c r="AC5" i="13"/>
  <c r="AC5" i="14"/>
  <c r="AD4" i="14"/>
  <c r="AD6" i="3"/>
  <c r="BA39" i="8"/>
  <c r="BA6" i="8"/>
  <c r="BA24" i="8"/>
  <c r="AC38" i="15"/>
  <c r="AD52" i="12"/>
  <c r="AD23" i="13"/>
  <c r="AD38" i="14"/>
  <c r="AC4" i="5"/>
  <c r="BB38" i="4"/>
  <c r="AY4" i="4"/>
  <c r="AC5" i="15"/>
  <c r="AC23" i="13"/>
  <c r="AD23" i="14"/>
  <c r="AD38" i="12"/>
  <c r="AZ24" i="4"/>
  <c r="AD4" i="5"/>
  <c r="AD53" i="5" s="1"/>
  <c r="AD5" i="12"/>
  <c r="AD23" i="15"/>
  <c r="AC5" i="12"/>
  <c r="AC4" i="1"/>
  <c r="AC23" i="14"/>
  <c r="AD4" i="6"/>
  <c r="AD39" i="6" s="1"/>
  <c r="BB4" i="4"/>
  <c r="AD52" i="14"/>
  <c r="AC4" i="3"/>
  <c r="AZ52" i="8"/>
  <c r="AC52" i="12"/>
  <c r="AD53" i="7"/>
  <c r="AY6" i="4"/>
  <c r="AD4" i="1"/>
  <c r="AD53" i="1" s="1"/>
  <c r="AD38" i="15"/>
  <c r="AD23" i="12"/>
  <c r="AD52" i="13"/>
  <c r="AD4" i="2"/>
  <c r="AD6" i="2" s="1"/>
  <c r="AD5" i="14"/>
  <c r="AD39" i="3"/>
  <c r="AC4" i="6"/>
  <c r="AC6" i="6" s="1"/>
  <c r="BB38" i="8"/>
  <c r="AD38" i="13"/>
  <c r="AD53" i="3"/>
  <c r="AC52" i="15"/>
  <c r="AD5" i="15"/>
  <c r="AD5" i="13"/>
  <c r="AD24" i="3"/>
  <c r="AZ4" i="4"/>
  <c r="AD52" i="15"/>
  <c r="AC23" i="12"/>
  <c r="AC52" i="13"/>
  <c r="AC4" i="2"/>
  <c r="AZ38" i="8"/>
  <c r="BB52" i="8"/>
  <c r="BB23" i="4"/>
  <c r="BB5" i="4"/>
  <c r="AD24" i="7"/>
  <c r="AD39" i="7"/>
  <c r="AC4" i="7"/>
  <c r="BA53" i="8"/>
  <c r="AZ38" i="4"/>
  <c r="AZ52" i="4"/>
  <c r="AZ23" i="4"/>
  <c r="AZ5" i="4"/>
  <c r="BA4" i="4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4" i="14"/>
  <c r="AB55" i="14"/>
  <c r="AB56" i="14"/>
  <c r="AB57" i="14"/>
  <c r="AB58" i="14"/>
  <c r="AB59" i="14"/>
  <c r="AB60" i="14"/>
  <c r="AB61" i="14"/>
  <c r="AB62" i="14"/>
  <c r="AB63" i="14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4" i="13"/>
  <c r="AB55" i="13"/>
  <c r="AB56" i="13"/>
  <c r="AB57" i="13"/>
  <c r="AB58" i="13"/>
  <c r="AB59" i="13"/>
  <c r="AB60" i="13"/>
  <c r="AB61" i="13"/>
  <c r="AB62" i="13"/>
  <c r="AB63" i="13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4" i="12"/>
  <c r="AB55" i="12"/>
  <c r="AB56" i="12"/>
  <c r="AB57" i="12"/>
  <c r="AB58" i="12"/>
  <c r="AB59" i="12"/>
  <c r="AB60" i="12"/>
  <c r="AB61" i="12"/>
  <c r="AB62" i="12"/>
  <c r="AB63" i="12"/>
  <c r="AX63" i="4"/>
  <c r="AX62" i="4"/>
  <c r="AX61" i="4"/>
  <c r="AX60" i="4"/>
  <c r="AX59" i="4"/>
  <c r="AX58" i="4"/>
  <c r="AX57" i="4"/>
  <c r="AX56" i="4"/>
  <c r="AX55" i="4"/>
  <c r="AX54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7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2" i="4"/>
  <c r="AX21" i="4"/>
  <c r="AX20" i="4"/>
  <c r="AX19" i="4"/>
  <c r="AX18" i="4"/>
  <c r="AX17" i="4"/>
  <c r="AX16" i="4"/>
  <c r="AX15" i="4"/>
  <c r="AX14" i="4"/>
  <c r="AX13" i="4"/>
  <c r="AX12" i="4"/>
  <c r="AX11" i="4"/>
  <c r="AX10" i="4"/>
  <c r="AX9" i="4"/>
  <c r="AX8" i="4"/>
  <c r="AX7" i="4"/>
  <c r="AX63" i="8"/>
  <c r="AX62" i="8"/>
  <c r="AX61" i="8"/>
  <c r="AX60" i="8"/>
  <c r="AX59" i="8"/>
  <c r="AX58" i="8"/>
  <c r="AX57" i="8"/>
  <c r="AX56" i="8"/>
  <c r="AX55" i="8"/>
  <c r="AX54" i="8"/>
  <c r="AX51" i="8"/>
  <c r="AX50" i="8"/>
  <c r="AX49" i="8"/>
  <c r="AX48" i="8"/>
  <c r="AX47" i="8"/>
  <c r="AX46" i="8"/>
  <c r="AX45" i="8"/>
  <c r="AX44" i="8"/>
  <c r="AX43" i="8"/>
  <c r="AX42" i="8"/>
  <c r="AX41" i="8"/>
  <c r="AX40" i="8"/>
  <c r="AX37" i="8"/>
  <c r="AX36" i="8"/>
  <c r="AX35" i="8"/>
  <c r="AX34" i="8"/>
  <c r="AX33" i="8"/>
  <c r="AX32" i="8"/>
  <c r="AX31" i="8"/>
  <c r="AX30" i="8"/>
  <c r="AX29" i="8"/>
  <c r="AX28" i="8"/>
  <c r="AX27" i="8"/>
  <c r="AX26" i="8"/>
  <c r="AX25" i="8"/>
  <c r="AX22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B52" i="7"/>
  <c r="AB38" i="7"/>
  <c r="AB23" i="7"/>
  <c r="AB5" i="7"/>
  <c r="AB52" i="6"/>
  <c r="AB38" i="6"/>
  <c r="AB23" i="6"/>
  <c r="AB5" i="6"/>
  <c r="AB52" i="5"/>
  <c r="AB38" i="5"/>
  <c r="AB23" i="5"/>
  <c r="AX23" i="8" s="1"/>
  <c r="AB5" i="5"/>
  <c r="AX5" i="8" s="1"/>
  <c r="AW52" i="8"/>
  <c r="AW38" i="8"/>
  <c r="AW23" i="8"/>
  <c r="AW5" i="8"/>
  <c r="AB52" i="3"/>
  <c r="AB52" i="14" s="1"/>
  <c r="AB38" i="3"/>
  <c r="AB38" i="14" s="1"/>
  <c r="AB23" i="3"/>
  <c r="AB23" i="14" s="1"/>
  <c r="AB5" i="3"/>
  <c r="AB5" i="14" s="1"/>
  <c r="AB4" i="3"/>
  <c r="AB52" i="2"/>
  <c r="AB38" i="2"/>
  <c r="AB23" i="2"/>
  <c r="AB23" i="13" s="1"/>
  <c r="AB5" i="2"/>
  <c r="AB5" i="13" s="1"/>
  <c r="AB52" i="1"/>
  <c r="AB52" i="12" s="1"/>
  <c r="AB38" i="1"/>
  <c r="AB38" i="12" s="1"/>
  <c r="AB23" i="1"/>
  <c r="AB23" i="12" s="1"/>
  <c r="AB5" i="1"/>
  <c r="AB5" i="12" s="1"/>
  <c r="AW52" i="4"/>
  <c r="AW38" i="4"/>
  <c r="AW23" i="4"/>
  <c r="AW5" i="4"/>
  <c r="BB39" i="4" l="1"/>
  <c r="BB24" i="4"/>
  <c r="AC24" i="2"/>
  <c r="AC53" i="3"/>
  <c r="AC6" i="1"/>
  <c r="AZ53" i="4"/>
  <c r="AC24" i="5"/>
  <c r="AD24" i="5"/>
  <c r="AC24" i="6"/>
  <c r="AC53" i="6"/>
  <c r="AY24" i="8"/>
  <c r="AY53" i="8"/>
  <c r="AC53" i="1"/>
  <c r="AY24" i="4"/>
  <c r="AC6" i="2"/>
  <c r="AZ6" i="4"/>
  <c r="AD6" i="6"/>
  <c r="AD53" i="6"/>
  <c r="AC39" i="1"/>
  <c r="AD24" i="6"/>
  <c r="AB52" i="13"/>
  <c r="AB38" i="13"/>
  <c r="AZ39" i="4"/>
  <c r="AY6" i="8"/>
  <c r="AD53" i="14"/>
  <c r="AB4" i="7"/>
  <c r="AB6" i="7" s="1"/>
  <c r="AX52" i="8"/>
  <c r="AD4" i="12"/>
  <c r="AD53" i="12" s="1"/>
  <c r="AD24" i="1"/>
  <c r="AD6" i="1"/>
  <c r="AD39" i="1"/>
  <c r="AD39" i="14"/>
  <c r="AC4" i="12"/>
  <c r="AC24" i="1"/>
  <c r="AD6" i="14"/>
  <c r="BB6" i="4"/>
  <c r="AC4" i="14"/>
  <c r="AC6" i="3"/>
  <c r="AC4" i="13"/>
  <c r="AC53" i="2"/>
  <c r="AC39" i="2"/>
  <c r="AY53" i="4"/>
  <c r="AC4" i="15"/>
  <c r="AY39" i="4"/>
  <c r="AB4" i="6"/>
  <c r="AB6" i="6" s="1"/>
  <c r="AX38" i="8"/>
  <c r="AC39" i="3"/>
  <c r="AC24" i="3"/>
  <c r="AC6" i="5"/>
  <c r="AZ4" i="8"/>
  <c r="AX5" i="4"/>
  <c r="AX23" i="4"/>
  <c r="AD4" i="15"/>
  <c r="AD6" i="15" s="1"/>
  <c r="BA6" i="4"/>
  <c r="BB53" i="4"/>
  <c r="BA53" i="4"/>
  <c r="BA39" i="4"/>
  <c r="BA24" i="4"/>
  <c r="AC39" i="5"/>
  <c r="AD4" i="13"/>
  <c r="AD53" i="13" s="1"/>
  <c r="AD24" i="2"/>
  <c r="AD53" i="2"/>
  <c r="AD6" i="5"/>
  <c r="AD39" i="5"/>
  <c r="BB4" i="8"/>
  <c r="AC39" i="6"/>
  <c r="AC53" i="5"/>
  <c r="AD24" i="14"/>
  <c r="AD39" i="2"/>
  <c r="AC6" i="7"/>
  <c r="AC53" i="7"/>
  <c r="AC24" i="7"/>
  <c r="AC39" i="7"/>
  <c r="AX38" i="4"/>
  <c r="AX52" i="4"/>
  <c r="AW4" i="4"/>
  <c r="AX53" i="4" s="1"/>
  <c r="AX4" i="4"/>
  <c r="AB53" i="7"/>
  <c r="AB4" i="5"/>
  <c r="AW4" i="8"/>
  <c r="AW53" i="8" s="1"/>
  <c r="AW39" i="8"/>
  <c r="AB53" i="3"/>
  <c r="AB39" i="3"/>
  <c r="AB24" i="3"/>
  <c r="AB6" i="3"/>
  <c r="AB4" i="2"/>
  <c r="AB4" i="1"/>
  <c r="AC24" i="15" l="1"/>
  <c r="AC39" i="12"/>
  <c r="AB24" i="6"/>
  <c r="AD39" i="12"/>
  <c r="AD39" i="15"/>
  <c r="AD6" i="12"/>
  <c r="AC53" i="12"/>
  <c r="AD24" i="12"/>
  <c r="AC24" i="12"/>
  <c r="AB39" i="6"/>
  <c r="AB53" i="6"/>
  <c r="AX24" i="4"/>
  <c r="AD24" i="13"/>
  <c r="AC6" i="12"/>
  <c r="AC53" i="15"/>
  <c r="AW24" i="4"/>
  <c r="AW39" i="4"/>
  <c r="AW6" i="8"/>
  <c r="AB24" i="7"/>
  <c r="AW53" i="4"/>
  <c r="AW24" i="8"/>
  <c r="AB39" i="7"/>
  <c r="AB4" i="14"/>
  <c r="AB24" i="14" s="1"/>
  <c r="AC6" i="14"/>
  <c r="AC39" i="14"/>
  <c r="AC53" i="14"/>
  <c r="AD6" i="13"/>
  <c r="AB6" i="2"/>
  <c r="AB4" i="13"/>
  <c r="BB6" i="8"/>
  <c r="BB24" i="8"/>
  <c r="AZ6" i="8"/>
  <c r="AZ53" i="8"/>
  <c r="AZ24" i="8"/>
  <c r="AC39" i="13"/>
  <c r="AC6" i="13"/>
  <c r="AC39" i="15"/>
  <c r="AC53" i="13"/>
  <c r="BB39" i="8"/>
  <c r="AB39" i="14"/>
  <c r="AB53" i="1"/>
  <c r="AB4" i="12"/>
  <c r="AB6" i="5"/>
  <c r="AX4" i="8"/>
  <c r="AX39" i="8" s="1"/>
  <c r="AC6" i="15"/>
  <c r="AZ39" i="8"/>
  <c r="AD39" i="13"/>
  <c r="AC24" i="14"/>
  <c r="AD24" i="15"/>
  <c r="BB53" i="8"/>
  <c r="AC24" i="13"/>
  <c r="AW6" i="4"/>
  <c r="AX39" i="4"/>
  <c r="AD53" i="15"/>
  <c r="AX6" i="4"/>
  <c r="AB53" i="5"/>
  <c r="AB39" i="5"/>
  <c r="AB24" i="5"/>
  <c r="AB24" i="2"/>
  <c r="AB39" i="2"/>
  <c r="AB53" i="2"/>
  <c r="AB6" i="1"/>
  <c r="AB24" i="1"/>
  <c r="AB39" i="1"/>
  <c r="AX53" i="8" l="1"/>
  <c r="AB6" i="14"/>
  <c r="AB53" i="14"/>
  <c r="AB53" i="13"/>
  <c r="AB6" i="13"/>
  <c r="AB39" i="13"/>
  <c r="AB24" i="13"/>
  <c r="AX24" i="8"/>
  <c r="AX6" i="8"/>
  <c r="AB24" i="12"/>
  <c r="AB6" i="12"/>
  <c r="AB39" i="12"/>
  <c r="AB53" i="12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4" i="14"/>
  <c r="AA55" i="14"/>
  <c r="AA56" i="14"/>
  <c r="AA57" i="14"/>
  <c r="AA58" i="14"/>
  <c r="AA59" i="14"/>
  <c r="AA60" i="14"/>
  <c r="AA61" i="14"/>
  <c r="AA62" i="14"/>
  <c r="AA63" i="14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4" i="13"/>
  <c r="AA55" i="13"/>
  <c r="AA56" i="13"/>
  <c r="AA57" i="13"/>
  <c r="AA58" i="13"/>
  <c r="AA59" i="13"/>
  <c r="AA60" i="13"/>
  <c r="AA61" i="13"/>
  <c r="AA62" i="13"/>
  <c r="AA63" i="13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4" i="12"/>
  <c r="AA55" i="12"/>
  <c r="AA56" i="12"/>
  <c r="AA57" i="12"/>
  <c r="AA58" i="12"/>
  <c r="AA59" i="12"/>
  <c r="AA60" i="12"/>
  <c r="AA61" i="12"/>
  <c r="AA62" i="12"/>
  <c r="AA63" i="12"/>
  <c r="AA63" i="15"/>
  <c r="AA62" i="15"/>
  <c r="AA61" i="15"/>
  <c r="AA60" i="15"/>
  <c r="AA59" i="15"/>
  <c r="AA58" i="15"/>
  <c r="AA57" i="15"/>
  <c r="AA56" i="15"/>
  <c r="AA55" i="15"/>
  <c r="AA54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V63" i="8"/>
  <c r="AV62" i="8"/>
  <c r="AV61" i="8"/>
  <c r="AV60" i="8"/>
  <c r="AV59" i="8"/>
  <c r="AV58" i="8"/>
  <c r="AV57" i="8"/>
  <c r="AV56" i="8"/>
  <c r="AV55" i="8"/>
  <c r="AV54" i="8"/>
  <c r="AV51" i="8"/>
  <c r="AV50" i="8"/>
  <c r="AV49" i="8"/>
  <c r="AV48" i="8"/>
  <c r="AV47" i="8"/>
  <c r="AV46" i="8"/>
  <c r="AV45" i="8"/>
  <c r="AV44" i="8"/>
  <c r="AV43" i="8"/>
  <c r="AV42" i="8"/>
  <c r="AV41" i="8"/>
  <c r="AV40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5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3" i="4"/>
  <c r="AV62" i="4"/>
  <c r="AV61" i="4"/>
  <c r="AV60" i="4"/>
  <c r="AV59" i="4"/>
  <c r="AV58" i="4"/>
  <c r="AV57" i="4"/>
  <c r="AV56" i="4"/>
  <c r="AV55" i="4"/>
  <c r="AV54" i="4"/>
  <c r="AV51" i="4"/>
  <c r="AV50" i="4"/>
  <c r="AV49" i="4"/>
  <c r="AV48" i="4"/>
  <c r="AV47" i="4"/>
  <c r="AV46" i="4"/>
  <c r="AV45" i="4"/>
  <c r="AV44" i="4"/>
  <c r="AV43" i="4"/>
  <c r="AV42" i="4"/>
  <c r="AV41" i="4"/>
  <c r="AV40" i="4"/>
  <c r="AV37" i="4"/>
  <c r="AV36" i="4"/>
  <c r="AV35" i="4"/>
  <c r="AV34" i="4"/>
  <c r="AV33" i="4"/>
  <c r="AV32" i="4"/>
  <c r="AV31" i="4"/>
  <c r="AV30" i="4"/>
  <c r="AV29" i="4"/>
  <c r="AV28" i="4"/>
  <c r="AV27" i="4"/>
  <c r="AV26" i="4"/>
  <c r="AV25" i="4"/>
  <c r="AV22" i="4"/>
  <c r="AV21" i="4"/>
  <c r="AV20" i="4"/>
  <c r="AV19" i="4"/>
  <c r="AV8" i="4"/>
  <c r="AV9" i="4"/>
  <c r="AV10" i="4"/>
  <c r="AV11" i="4"/>
  <c r="AV12" i="4"/>
  <c r="AV13" i="4"/>
  <c r="AV14" i="4"/>
  <c r="AV15" i="4"/>
  <c r="AV16" i="4"/>
  <c r="AV17" i="4"/>
  <c r="AV18" i="4"/>
  <c r="AV7" i="4"/>
  <c r="AA5" i="3"/>
  <c r="AA23" i="3"/>
  <c r="AA38" i="3"/>
  <c r="AA52" i="3"/>
  <c r="AA5" i="7"/>
  <c r="AA23" i="7"/>
  <c r="AA38" i="7"/>
  <c r="AA52" i="7"/>
  <c r="AA5" i="6"/>
  <c r="AA23" i="6"/>
  <c r="AA38" i="6"/>
  <c r="AA52" i="6"/>
  <c r="AA5" i="2"/>
  <c r="AA23" i="2"/>
  <c r="AA38" i="2"/>
  <c r="AA52" i="2"/>
  <c r="AA5" i="1"/>
  <c r="AA23" i="1"/>
  <c r="AA38" i="1"/>
  <c r="AA52" i="1"/>
  <c r="AA5" i="5"/>
  <c r="AA23" i="5"/>
  <c r="AA38" i="5"/>
  <c r="AA52" i="5"/>
  <c r="AU52" i="8"/>
  <c r="AU38" i="8"/>
  <c r="AU23" i="8"/>
  <c r="AU5" i="8"/>
  <c r="AU52" i="4"/>
  <c r="AU38" i="4"/>
  <c r="AU23" i="4"/>
  <c r="AU5" i="4"/>
  <c r="AA38" i="13" l="1"/>
  <c r="AA5" i="13"/>
  <c r="AB22" i="15"/>
  <c r="AB32" i="15"/>
  <c r="AA52" i="13"/>
  <c r="AB16" i="15"/>
  <c r="AB12" i="15"/>
  <c r="AB8" i="15"/>
  <c r="AB26" i="15"/>
  <c r="AB34" i="15"/>
  <c r="AB44" i="15"/>
  <c r="AB54" i="15"/>
  <c r="AB62" i="15"/>
  <c r="AB42" i="15"/>
  <c r="AB50" i="15"/>
  <c r="AB60" i="15"/>
  <c r="AB7" i="15"/>
  <c r="AB25" i="15"/>
  <c r="AB33" i="15"/>
  <c r="AB43" i="15"/>
  <c r="AB51" i="15"/>
  <c r="AB61" i="15"/>
  <c r="AB14" i="15"/>
  <c r="AB17" i="15"/>
  <c r="AB9" i="15"/>
  <c r="AB35" i="15"/>
  <c r="AB45" i="15"/>
  <c r="AB55" i="15"/>
  <c r="AB63" i="15"/>
  <c r="AB15" i="15"/>
  <c r="AB30" i="15"/>
  <c r="AB58" i="15"/>
  <c r="AB20" i="15"/>
  <c r="AB48" i="15"/>
  <c r="AB13" i="15"/>
  <c r="AB21" i="15"/>
  <c r="AB31" i="15"/>
  <c r="AB41" i="15"/>
  <c r="AB49" i="15"/>
  <c r="AB59" i="15"/>
  <c r="AB11" i="15"/>
  <c r="AV23" i="8"/>
  <c r="AB10" i="15"/>
  <c r="AA52" i="15"/>
  <c r="AV5" i="8"/>
  <c r="AB28" i="15"/>
  <c r="AB36" i="15"/>
  <c r="AB46" i="15"/>
  <c r="AB56" i="15"/>
  <c r="AB18" i="15"/>
  <c r="AA52" i="14"/>
  <c r="AB19" i="15"/>
  <c r="AB29" i="15"/>
  <c r="AB37" i="15"/>
  <c r="AB47" i="15"/>
  <c r="AB57" i="15"/>
  <c r="AA52" i="12"/>
  <c r="AA23" i="15"/>
  <c r="AV38" i="4"/>
  <c r="AB40" i="15"/>
  <c r="AV23" i="4"/>
  <c r="AB23" i="15" s="1"/>
  <c r="AB27" i="15"/>
  <c r="AV52" i="4"/>
  <c r="AA23" i="14"/>
  <c r="AA38" i="15"/>
  <c r="AA38" i="12"/>
  <c r="AA5" i="14"/>
  <c r="AA23" i="12"/>
  <c r="AA23" i="13"/>
  <c r="AA5" i="12"/>
  <c r="AA5" i="15"/>
  <c r="AA38" i="14"/>
  <c r="AV5" i="4"/>
  <c r="AA4" i="3"/>
  <c r="AA4" i="7"/>
  <c r="AA53" i="7" s="1"/>
  <c r="AA4" i="6"/>
  <c r="AA24" i="6" s="1"/>
  <c r="AV38" i="8"/>
  <c r="AV52" i="8"/>
  <c r="AA4" i="2"/>
  <c r="AA4" i="1"/>
  <c r="AA4" i="5"/>
  <c r="AA6" i="5" s="1"/>
  <c r="AU4" i="8"/>
  <c r="AU6" i="8" s="1"/>
  <c r="AU4" i="4"/>
  <c r="AA6" i="1" l="1"/>
  <c r="AB52" i="15"/>
  <c r="AB38" i="15"/>
  <c r="AV4" i="4"/>
  <c r="AV24" i="4" s="1"/>
  <c r="AB5" i="15"/>
  <c r="AA53" i="1"/>
  <c r="AA4" i="12"/>
  <c r="AA53" i="2"/>
  <c r="AA4" i="13"/>
  <c r="AA53" i="3"/>
  <c r="AA4" i="14"/>
  <c r="AA6" i="2"/>
  <c r="AA24" i="14"/>
  <c r="AU24" i="4"/>
  <c r="AA4" i="15"/>
  <c r="AA24" i="5"/>
  <c r="AV4" i="8"/>
  <c r="AA39" i="6"/>
  <c r="AA6" i="3"/>
  <c r="AA24" i="3"/>
  <c r="AA39" i="3"/>
  <c r="AA6" i="7"/>
  <c r="AA24" i="7"/>
  <c r="AA39" i="7"/>
  <c r="AA6" i="6"/>
  <c r="AA53" i="6"/>
  <c r="AA24" i="2"/>
  <c r="AA39" i="2"/>
  <c r="AA24" i="1"/>
  <c r="AA39" i="1"/>
  <c r="AA39" i="5"/>
  <c r="AA53" i="5"/>
  <c r="AU24" i="8"/>
  <c r="AU39" i="8"/>
  <c r="AU53" i="8"/>
  <c r="AU6" i="4"/>
  <c r="AU39" i="4"/>
  <c r="AU53" i="4"/>
  <c r="AA39" i="15" l="1"/>
  <c r="AA39" i="12"/>
  <c r="AA24" i="13"/>
  <c r="AA39" i="14"/>
  <c r="AV6" i="4"/>
  <c r="AV53" i="4"/>
  <c r="AA6" i="14"/>
  <c r="AV39" i="4"/>
  <c r="AB4" i="15"/>
  <c r="AA53" i="12"/>
  <c r="AA24" i="12"/>
  <c r="AA53" i="14"/>
  <c r="AA39" i="13"/>
  <c r="AA6" i="13"/>
  <c r="AA53" i="13"/>
  <c r="AA24" i="15"/>
  <c r="AA53" i="15"/>
  <c r="AA6" i="15"/>
  <c r="AA6" i="12"/>
  <c r="Q37" i="13"/>
  <c r="R37" i="13"/>
  <c r="S37" i="13"/>
  <c r="T37" i="13"/>
  <c r="U37" i="13"/>
  <c r="V37" i="13"/>
  <c r="W37" i="13"/>
  <c r="X37" i="13"/>
  <c r="Y37" i="13"/>
  <c r="Z37" i="13"/>
  <c r="P37" i="13"/>
  <c r="AB24" i="15" l="1"/>
  <c r="AB39" i="15"/>
  <c r="AB53" i="15"/>
  <c r="AB6" i="15"/>
  <c r="Z63" i="15"/>
  <c r="Y63" i="15"/>
  <c r="X63" i="15"/>
  <c r="W63" i="15"/>
  <c r="V63" i="15"/>
  <c r="U63" i="15"/>
  <c r="T63" i="15"/>
  <c r="S63" i="15"/>
  <c r="R63" i="15"/>
  <c r="Q63" i="15"/>
  <c r="P63" i="15"/>
  <c r="Z62" i="15"/>
  <c r="Y62" i="15"/>
  <c r="X62" i="15"/>
  <c r="W62" i="15"/>
  <c r="V62" i="15"/>
  <c r="U62" i="15"/>
  <c r="T62" i="15"/>
  <c r="S62" i="15"/>
  <c r="R62" i="15"/>
  <c r="Q62" i="15"/>
  <c r="P62" i="15"/>
  <c r="Z61" i="15"/>
  <c r="Y61" i="15"/>
  <c r="X61" i="15"/>
  <c r="W61" i="15"/>
  <c r="V61" i="15"/>
  <c r="U61" i="15"/>
  <c r="T61" i="15"/>
  <c r="S61" i="15"/>
  <c r="R61" i="15"/>
  <c r="Q61" i="15"/>
  <c r="P61" i="15"/>
  <c r="Z60" i="15"/>
  <c r="Y60" i="15"/>
  <c r="X60" i="15"/>
  <c r="W60" i="15"/>
  <c r="V60" i="15"/>
  <c r="U60" i="15"/>
  <c r="T60" i="15"/>
  <c r="S60" i="15"/>
  <c r="R60" i="15"/>
  <c r="Q60" i="15"/>
  <c r="P60" i="15"/>
  <c r="Z59" i="15"/>
  <c r="Y59" i="15"/>
  <c r="X59" i="15"/>
  <c r="W59" i="15"/>
  <c r="V59" i="15"/>
  <c r="U59" i="15"/>
  <c r="T59" i="15"/>
  <c r="S59" i="15"/>
  <c r="R59" i="15"/>
  <c r="Q59" i="15"/>
  <c r="P59" i="15"/>
  <c r="Z58" i="15"/>
  <c r="Y58" i="15"/>
  <c r="X58" i="15"/>
  <c r="W58" i="15"/>
  <c r="V58" i="15"/>
  <c r="U58" i="15"/>
  <c r="T58" i="15"/>
  <c r="S58" i="15"/>
  <c r="R58" i="15"/>
  <c r="Q58" i="15"/>
  <c r="P58" i="15"/>
  <c r="Z57" i="15"/>
  <c r="Y57" i="15"/>
  <c r="X57" i="15"/>
  <c r="W57" i="15"/>
  <c r="V57" i="15"/>
  <c r="U57" i="15"/>
  <c r="T57" i="15"/>
  <c r="S57" i="15"/>
  <c r="R57" i="15"/>
  <c r="Q57" i="15"/>
  <c r="P57" i="15"/>
  <c r="Z56" i="15"/>
  <c r="Y56" i="15"/>
  <c r="X56" i="15"/>
  <c r="W56" i="15"/>
  <c r="V56" i="15"/>
  <c r="U56" i="15"/>
  <c r="T56" i="15"/>
  <c r="S56" i="15"/>
  <c r="R56" i="15"/>
  <c r="Q56" i="15"/>
  <c r="P56" i="15"/>
  <c r="Z55" i="15"/>
  <c r="Y55" i="15"/>
  <c r="X55" i="15"/>
  <c r="W55" i="15"/>
  <c r="V55" i="15"/>
  <c r="U55" i="15"/>
  <c r="T55" i="15"/>
  <c r="S55" i="15"/>
  <c r="R55" i="15"/>
  <c r="Q55" i="15"/>
  <c r="P55" i="15"/>
  <c r="Z54" i="15"/>
  <c r="Y54" i="15"/>
  <c r="X54" i="15"/>
  <c r="W54" i="15"/>
  <c r="V54" i="15"/>
  <c r="U54" i="15"/>
  <c r="T54" i="15"/>
  <c r="S54" i="15"/>
  <c r="R54" i="15"/>
  <c r="Q54" i="15"/>
  <c r="P54" i="15"/>
  <c r="Z51" i="15"/>
  <c r="Y51" i="15"/>
  <c r="X51" i="15"/>
  <c r="W51" i="15"/>
  <c r="V51" i="15"/>
  <c r="U51" i="15"/>
  <c r="T51" i="15"/>
  <c r="S51" i="15"/>
  <c r="R51" i="15"/>
  <c r="Q51" i="15"/>
  <c r="P51" i="15"/>
  <c r="Z50" i="15"/>
  <c r="Y50" i="15"/>
  <c r="X50" i="15"/>
  <c r="W50" i="15"/>
  <c r="V50" i="15"/>
  <c r="U50" i="15"/>
  <c r="T50" i="15"/>
  <c r="S50" i="15"/>
  <c r="R50" i="15"/>
  <c r="Q50" i="15"/>
  <c r="P50" i="15"/>
  <c r="Z49" i="15"/>
  <c r="Y49" i="15"/>
  <c r="X49" i="15"/>
  <c r="W49" i="15"/>
  <c r="V49" i="15"/>
  <c r="U49" i="15"/>
  <c r="T49" i="15"/>
  <c r="S49" i="15"/>
  <c r="R49" i="15"/>
  <c r="Q49" i="15"/>
  <c r="P49" i="15"/>
  <c r="Z48" i="15"/>
  <c r="Y48" i="15"/>
  <c r="X48" i="15"/>
  <c r="W48" i="15"/>
  <c r="V48" i="15"/>
  <c r="U48" i="15"/>
  <c r="T48" i="15"/>
  <c r="S48" i="15"/>
  <c r="R48" i="15"/>
  <c r="Q48" i="15"/>
  <c r="P48" i="15"/>
  <c r="Z47" i="15"/>
  <c r="Y47" i="15"/>
  <c r="X47" i="15"/>
  <c r="W47" i="15"/>
  <c r="V47" i="15"/>
  <c r="U47" i="15"/>
  <c r="T47" i="15"/>
  <c r="S47" i="15"/>
  <c r="R47" i="15"/>
  <c r="Q47" i="15"/>
  <c r="P47" i="15"/>
  <c r="Z46" i="15"/>
  <c r="Y46" i="15"/>
  <c r="X46" i="15"/>
  <c r="W46" i="15"/>
  <c r="V46" i="15"/>
  <c r="U46" i="15"/>
  <c r="T46" i="15"/>
  <c r="S46" i="15"/>
  <c r="R46" i="15"/>
  <c r="Q46" i="15"/>
  <c r="P46" i="15"/>
  <c r="Z45" i="15"/>
  <c r="Y45" i="15"/>
  <c r="X45" i="15"/>
  <c r="W45" i="15"/>
  <c r="V45" i="15"/>
  <c r="U45" i="15"/>
  <c r="T45" i="15"/>
  <c r="S45" i="15"/>
  <c r="R45" i="15"/>
  <c r="Q45" i="15"/>
  <c r="P45" i="15"/>
  <c r="Z44" i="15"/>
  <c r="Y44" i="15"/>
  <c r="X44" i="15"/>
  <c r="W44" i="15"/>
  <c r="V44" i="15"/>
  <c r="U44" i="15"/>
  <c r="T44" i="15"/>
  <c r="S44" i="15"/>
  <c r="R44" i="15"/>
  <c r="Q44" i="15"/>
  <c r="P44" i="15"/>
  <c r="Z43" i="15"/>
  <c r="Y43" i="15"/>
  <c r="X43" i="15"/>
  <c r="W43" i="15"/>
  <c r="V43" i="15"/>
  <c r="U43" i="15"/>
  <c r="T43" i="15"/>
  <c r="S43" i="15"/>
  <c r="R43" i="15"/>
  <c r="Q43" i="15"/>
  <c r="P43" i="15"/>
  <c r="Z42" i="15"/>
  <c r="Y42" i="15"/>
  <c r="X42" i="15"/>
  <c r="W42" i="15"/>
  <c r="V42" i="15"/>
  <c r="U42" i="15"/>
  <c r="T42" i="15"/>
  <c r="S42" i="15"/>
  <c r="R42" i="15"/>
  <c r="Q42" i="15"/>
  <c r="P42" i="15"/>
  <c r="Z41" i="15"/>
  <c r="Y41" i="15"/>
  <c r="X41" i="15"/>
  <c r="W41" i="15"/>
  <c r="V41" i="15"/>
  <c r="U41" i="15"/>
  <c r="T41" i="15"/>
  <c r="S41" i="15"/>
  <c r="R41" i="15"/>
  <c r="Q41" i="15"/>
  <c r="P41" i="15"/>
  <c r="Z40" i="15"/>
  <c r="Y40" i="15"/>
  <c r="X40" i="15"/>
  <c r="W40" i="15"/>
  <c r="V40" i="15"/>
  <c r="U40" i="15"/>
  <c r="T40" i="15"/>
  <c r="S40" i="15"/>
  <c r="R40" i="15"/>
  <c r="Q40" i="15"/>
  <c r="P40" i="15"/>
  <c r="Z37" i="15"/>
  <c r="Y37" i="15"/>
  <c r="X37" i="15"/>
  <c r="W37" i="15"/>
  <c r="V37" i="15"/>
  <c r="U37" i="15"/>
  <c r="T37" i="15"/>
  <c r="S37" i="15"/>
  <c r="R37" i="15"/>
  <c r="Q37" i="15"/>
  <c r="P37" i="15"/>
  <c r="Z36" i="15"/>
  <c r="Y36" i="15"/>
  <c r="X36" i="15"/>
  <c r="W36" i="15"/>
  <c r="V36" i="15"/>
  <c r="U36" i="15"/>
  <c r="T36" i="15"/>
  <c r="S36" i="15"/>
  <c r="R36" i="15"/>
  <c r="Q36" i="15"/>
  <c r="P36" i="15"/>
  <c r="Z35" i="15"/>
  <c r="Y35" i="15"/>
  <c r="X35" i="15"/>
  <c r="W35" i="15"/>
  <c r="V35" i="15"/>
  <c r="U35" i="15"/>
  <c r="T35" i="15"/>
  <c r="S35" i="15"/>
  <c r="R35" i="15"/>
  <c r="Q35" i="15"/>
  <c r="P35" i="15"/>
  <c r="Z34" i="15"/>
  <c r="Y34" i="15"/>
  <c r="X34" i="15"/>
  <c r="W34" i="15"/>
  <c r="V34" i="15"/>
  <c r="U34" i="15"/>
  <c r="T34" i="15"/>
  <c r="S34" i="15"/>
  <c r="R34" i="15"/>
  <c r="Q34" i="15"/>
  <c r="P34" i="15"/>
  <c r="Z33" i="15"/>
  <c r="Y33" i="15"/>
  <c r="X33" i="15"/>
  <c r="W33" i="15"/>
  <c r="V33" i="15"/>
  <c r="U33" i="15"/>
  <c r="T33" i="15"/>
  <c r="S33" i="15"/>
  <c r="R33" i="15"/>
  <c r="Q33" i="15"/>
  <c r="P33" i="15"/>
  <c r="Z32" i="15"/>
  <c r="Y32" i="15"/>
  <c r="X32" i="15"/>
  <c r="W32" i="15"/>
  <c r="V32" i="15"/>
  <c r="U32" i="15"/>
  <c r="T32" i="15"/>
  <c r="S32" i="15"/>
  <c r="R32" i="15"/>
  <c r="Q32" i="15"/>
  <c r="P32" i="15"/>
  <c r="Z31" i="15"/>
  <c r="Y31" i="15"/>
  <c r="X31" i="15"/>
  <c r="W31" i="15"/>
  <c r="V31" i="15"/>
  <c r="U31" i="15"/>
  <c r="T31" i="15"/>
  <c r="S31" i="15"/>
  <c r="R31" i="15"/>
  <c r="Q31" i="15"/>
  <c r="P31" i="15"/>
  <c r="Z30" i="15"/>
  <c r="Y30" i="15"/>
  <c r="X30" i="15"/>
  <c r="W30" i="15"/>
  <c r="V30" i="15"/>
  <c r="U30" i="15"/>
  <c r="T30" i="15"/>
  <c r="S30" i="15"/>
  <c r="R30" i="15"/>
  <c r="Q30" i="15"/>
  <c r="P30" i="15"/>
  <c r="Z29" i="15"/>
  <c r="Y29" i="15"/>
  <c r="X29" i="15"/>
  <c r="W29" i="15"/>
  <c r="V29" i="15"/>
  <c r="U29" i="15"/>
  <c r="T29" i="15"/>
  <c r="S29" i="15"/>
  <c r="R29" i="15"/>
  <c r="Q29" i="15"/>
  <c r="P29" i="15"/>
  <c r="Z28" i="15"/>
  <c r="Y28" i="15"/>
  <c r="X28" i="15"/>
  <c r="W28" i="15"/>
  <c r="V28" i="15"/>
  <c r="U28" i="15"/>
  <c r="T28" i="15"/>
  <c r="S28" i="15"/>
  <c r="R28" i="15"/>
  <c r="Q28" i="15"/>
  <c r="P28" i="15"/>
  <c r="Z27" i="15"/>
  <c r="Y27" i="15"/>
  <c r="X27" i="15"/>
  <c r="W27" i="15"/>
  <c r="V27" i="15"/>
  <c r="U27" i="15"/>
  <c r="T27" i="15"/>
  <c r="S27" i="15"/>
  <c r="R27" i="15"/>
  <c r="Q27" i="15"/>
  <c r="P27" i="15"/>
  <c r="Z26" i="15"/>
  <c r="Y26" i="15"/>
  <c r="X26" i="15"/>
  <c r="W26" i="15"/>
  <c r="V26" i="15"/>
  <c r="U26" i="15"/>
  <c r="T26" i="15"/>
  <c r="S26" i="15"/>
  <c r="R26" i="15"/>
  <c r="Q26" i="15"/>
  <c r="P26" i="15"/>
  <c r="Z25" i="15"/>
  <c r="Y25" i="15"/>
  <c r="X25" i="15"/>
  <c r="W25" i="15"/>
  <c r="V25" i="15"/>
  <c r="U25" i="15"/>
  <c r="T25" i="15"/>
  <c r="S25" i="15"/>
  <c r="R25" i="15"/>
  <c r="Q25" i="15"/>
  <c r="P25" i="15"/>
  <c r="Z22" i="15"/>
  <c r="Y22" i="15"/>
  <c r="X22" i="15"/>
  <c r="W22" i="15"/>
  <c r="V22" i="15"/>
  <c r="U22" i="15"/>
  <c r="T22" i="15"/>
  <c r="S22" i="15"/>
  <c r="R22" i="15"/>
  <c r="Q22" i="15"/>
  <c r="P22" i="15"/>
  <c r="Z21" i="15"/>
  <c r="Y21" i="15"/>
  <c r="X21" i="15"/>
  <c r="W21" i="15"/>
  <c r="V21" i="15"/>
  <c r="U21" i="15"/>
  <c r="T21" i="15"/>
  <c r="S21" i="15"/>
  <c r="R21" i="15"/>
  <c r="Q21" i="15"/>
  <c r="P21" i="15"/>
  <c r="Z20" i="15"/>
  <c r="Y20" i="15"/>
  <c r="X20" i="15"/>
  <c r="W20" i="15"/>
  <c r="V20" i="15"/>
  <c r="U20" i="15"/>
  <c r="T20" i="15"/>
  <c r="S20" i="15"/>
  <c r="R20" i="15"/>
  <c r="Q20" i="15"/>
  <c r="P20" i="15"/>
  <c r="Z19" i="15"/>
  <c r="Y19" i="15"/>
  <c r="X19" i="15"/>
  <c r="W19" i="15"/>
  <c r="V19" i="15"/>
  <c r="U19" i="15"/>
  <c r="T19" i="15"/>
  <c r="S19" i="15"/>
  <c r="R19" i="15"/>
  <c r="Q19" i="15"/>
  <c r="P19" i="15"/>
  <c r="Z18" i="15"/>
  <c r="Y18" i="15"/>
  <c r="X18" i="15"/>
  <c r="W18" i="15"/>
  <c r="V18" i="15"/>
  <c r="U18" i="15"/>
  <c r="T18" i="15"/>
  <c r="S18" i="15"/>
  <c r="R18" i="15"/>
  <c r="Q18" i="15"/>
  <c r="P18" i="15"/>
  <c r="Z17" i="15"/>
  <c r="Y17" i="15"/>
  <c r="X17" i="15"/>
  <c r="W17" i="15"/>
  <c r="V17" i="15"/>
  <c r="U17" i="15"/>
  <c r="T17" i="15"/>
  <c r="S17" i="15"/>
  <c r="R17" i="15"/>
  <c r="Q17" i="15"/>
  <c r="P17" i="15"/>
  <c r="Z16" i="15"/>
  <c r="Y16" i="15"/>
  <c r="X16" i="15"/>
  <c r="W16" i="15"/>
  <c r="V16" i="15"/>
  <c r="U16" i="15"/>
  <c r="T16" i="15"/>
  <c r="S16" i="15"/>
  <c r="R16" i="15"/>
  <c r="Q16" i="15"/>
  <c r="P16" i="15"/>
  <c r="Z15" i="15"/>
  <c r="Y15" i="15"/>
  <c r="X15" i="15"/>
  <c r="W15" i="15"/>
  <c r="V15" i="15"/>
  <c r="U15" i="15"/>
  <c r="T15" i="15"/>
  <c r="S15" i="15"/>
  <c r="R15" i="15"/>
  <c r="Q15" i="15"/>
  <c r="P15" i="15"/>
  <c r="Z14" i="15"/>
  <c r="Y14" i="15"/>
  <c r="X14" i="15"/>
  <c r="W14" i="15"/>
  <c r="V14" i="15"/>
  <c r="U14" i="15"/>
  <c r="T14" i="15"/>
  <c r="S14" i="15"/>
  <c r="R14" i="15"/>
  <c r="Q14" i="15"/>
  <c r="P14" i="15"/>
  <c r="Z13" i="15"/>
  <c r="Y13" i="15"/>
  <c r="X13" i="15"/>
  <c r="W13" i="15"/>
  <c r="V13" i="15"/>
  <c r="U13" i="15"/>
  <c r="T13" i="15"/>
  <c r="S13" i="15"/>
  <c r="R13" i="15"/>
  <c r="Q13" i="15"/>
  <c r="P13" i="15"/>
  <c r="Z12" i="15"/>
  <c r="Y12" i="15"/>
  <c r="X12" i="15"/>
  <c r="W12" i="15"/>
  <c r="V12" i="15"/>
  <c r="U12" i="15"/>
  <c r="T12" i="15"/>
  <c r="S12" i="15"/>
  <c r="R12" i="15"/>
  <c r="Q12" i="15"/>
  <c r="P12" i="15"/>
  <c r="Z11" i="15"/>
  <c r="Y11" i="15"/>
  <c r="X11" i="15"/>
  <c r="W11" i="15"/>
  <c r="V11" i="15"/>
  <c r="U11" i="15"/>
  <c r="T11" i="15"/>
  <c r="S11" i="15"/>
  <c r="R11" i="15"/>
  <c r="Q11" i="15"/>
  <c r="P11" i="15"/>
  <c r="Z10" i="15"/>
  <c r="Y10" i="15"/>
  <c r="X10" i="15"/>
  <c r="W10" i="15"/>
  <c r="V10" i="15"/>
  <c r="U10" i="15"/>
  <c r="T10" i="15"/>
  <c r="S10" i="15"/>
  <c r="R10" i="15"/>
  <c r="Q10" i="15"/>
  <c r="P10" i="15"/>
  <c r="Z9" i="15"/>
  <c r="Y9" i="15"/>
  <c r="X9" i="15"/>
  <c r="W9" i="15"/>
  <c r="V9" i="15"/>
  <c r="U9" i="15"/>
  <c r="T9" i="15"/>
  <c r="S9" i="15"/>
  <c r="R9" i="15"/>
  <c r="Q9" i="15"/>
  <c r="P9" i="15"/>
  <c r="Z8" i="15"/>
  <c r="Y8" i="15"/>
  <c r="X8" i="15"/>
  <c r="W8" i="15"/>
  <c r="V8" i="15"/>
  <c r="U8" i="15"/>
  <c r="T8" i="15"/>
  <c r="S8" i="15"/>
  <c r="R8" i="15"/>
  <c r="Q8" i="15"/>
  <c r="P8" i="15"/>
  <c r="Z7" i="15"/>
  <c r="Y7" i="15"/>
  <c r="X7" i="15"/>
  <c r="W7" i="15"/>
  <c r="V7" i="15"/>
  <c r="U7" i="15"/>
  <c r="T7" i="15"/>
  <c r="S7" i="15"/>
  <c r="R7" i="15"/>
  <c r="Q7" i="15"/>
  <c r="P7" i="15"/>
  <c r="Z63" i="14" l="1"/>
  <c r="Y63" i="14"/>
  <c r="X63" i="14"/>
  <c r="W63" i="14"/>
  <c r="V63" i="14"/>
  <c r="U63" i="14"/>
  <c r="T63" i="14"/>
  <c r="S63" i="14"/>
  <c r="R63" i="14"/>
  <c r="Q63" i="14"/>
  <c r="P63" i="14"/>
  <c r="Z62" i="14"/>
  <c r="Y62" i="14"/>
  <c r="X62" i="14"/>
  <c r="W62" i="14"/>
  <c r="V62" i="14"/>
  <c r="U62" i="14"/>
  <c r="T62" i="14"/>
  <c r="S62" i="14"/>
  <c r="R62" i="14"/>
  <c r="Q62" i="14"/>
  <c r="P62" i="14"/>
  <c r="Z61" i="14"/>
  <c r="Y61" i="14"/>
  <c r="X61" i="14"/>
  <c r="W61" i="14"/>
  <c r="V61" i="14"/>
  <c r="U61" i="14"/>
  <c r="T61" i="14"/>
  <c r="S61" i="14"/>
  <c r="R61" i="14"/>
  <c r="Q61" i="14"/>
  <c r="P61" i="14"/>
  <c r="Z60" i="14"/>
  <c r="Y60" i="14"/>
  <c r="X60" i="14"/>
  <c r="W60" i="14"/>
  <c r="V60" i="14"/>
  <c r="U60" i="14"/>
  <c r="T60" i="14"/>
  <c r="S60" i="14"/>
  <c r="R60" i="14"/>
  <c r="Q60" i="14"/>
  <c r="P60" i="14"/>
  <c r="Z59" i="14"/>
  <c r="Y59" i="14"/>
  <c r="X59" i="14"/>
  <c r="W59" i="14"/>
  <c r="V59" i="14"/>
  <c r="U59" i="14"/>
  <c r="T59" i="14"/>
  <c r="S59" i="14"/>
  <c r="R59" i="14"/>
  <c r="Q59" i="14"/>
  <c r="P59" i="14"/>
  <c r="Z58" i="14"/>
  <c r="Y58" i="14"/>
  <c r="X58" i="14"/>
  <c r="W58" i="14"/>
  <c r="V58" i="14"/>
  <c r="U58" i="14"/>
  <c r="T58" i="14"/>
  <c r="S58" i="14"/>
  <c r="R58" i="14"/>
  <c r="Q58" i="14"/>
  <c r="P58" i="14"/>
  <c r="Z57" i="14"/>
  <c r="Y57" i="14"/>
  <c r="X57" i="14"/>
  <c r="W57" i="14"/>
  <c r="V57" i="14"/>
  <c r="U57" i="14"/>
  <c r="T57" i="14"/>
  <c r="S57" i="14"/>
  <c r="R57" i="14"/>
  <c r="Q57" i="14"/>
  <c r="P57" i="14"/>
  <c r="Z56" i="14"/>
  <c r="Y56" i="14"/>
  <c r="X56" i="14"/>
  <c r="W56" i="14"/>
  <c r="V56" i="14"/>
  <c r="U56" i="14"/>
  <c r="T56" i="14"/>
  <c r="S56" i="14"/>
  <c r="R56" i="14"/>
  <c r="Q56" i="14"/>
  <c r="P56" i="14"/>
  <c r="Z55" i="14"/>
  <c r="Y55" i="14"/>
  <c r="X55" i="14"/>
  <c r="W55" i="14"/>
  <c r="V55" i="14"/>
  <c r="U55" i="14"/>
  <c r="T55" i="14"/>
  <c r="S55" i="14"/>
  <c r="R55" i="14"/>
  <c r="Q55" i="14"/>
  <c r="P55" i="14"/>
  <c r="Z54" i="14"/>
  <c r="Y54" i="14"/>
  <c r="X54" i="14"/>
  <c r="W54" i="14"/>
  <c r="V54" i="14"/>
  <c r="U54" i="14"/>
  <c r="T54" i="14"/>
  <c r="S54" i="14"/>
  <c r="R54" i="14"/>
  <c r="Q54" i="14"/>
  <c r="P54" i="14"/>
  <c r="Z51" i="14"/>
  <c r="Y51" i="14"/>
  <c r="X51" i="14"/>
  <c r="W51" i="14"/>
  <c r="V51" i="14"/>
  <c r="U51" i="14"/>
  <c r="T51" i="14"/>
  <c r="S51" i="14"/>
  <c r="R51" i="14"/>
  <c r="Q51" i="14"/>
  <c r="P51" i="14"/>
  <c r="Z50" i="14"/>
  <c r="Y50" i="14"/>
  <c r="X50" i="14"/>
  <c r="W50" i="14"/>
  <c r="V50" i="14"/>
  <c r="U50" i="14"/>
  <c r="T50" i="14"/>
  <c r="S50" i="14"/>
  <c r="R50" i="14"/>
  <c r="Q50" i="14"/>
  <c r="P50" i="14"/>
  <c r="Z49" i="14"/>
  <c r="Y49" i="14"/>
  <c r="X49" i="14"/>
  <c r="W49" i="14"/>
  <c r="V49" i="14"/>
  <c r="U49" i="14"/>
  <c r="T49" i="14"/>
  <c r="S49" i="14"/>
  <c r="R49" i="14"/>
  <c r="Q49" i="14"/>
  <c r="P49" i="14"/>
  <c r="Z48" i="14"/>
  <c r="Y48" i="14"/>
  <c r="X48" i="14"/>
  <c r="W48" i="14"/>
  <c r="V48" i="14"/>
  <c r="U48" i="14"/>
  <c r="T48" i="14"/>
  <c r="S48" i="14"/>
  <c r="R48" i="14"/>
  <c r="Q48" i="14"/>
  <c r="P48" i="14"/>
  <c r="Z47" i="14"/>
  <c r="Y47" i="14"/>
  <c r="X47" i="14"/>
  <c r="W47" i="14"/>
  <c r="V47" i="14"/>
  <c r="U47" i="14"/>
  <c r="T47" i="14"/>
  <c r="S47" i="14"/>
  <c r="R47" i="14"/>
  <c r="Q47" i="14"/>
  <c r="P47" i="14"/>
  <c r="Z46" i="14"/>
  <c r="Y46" i="14"/>
  <c r="X46" i="14"/>
  <c r="W46" i="14"/>
  <c r="V46" i="14"/>
  <c r="U46" i="14"/>
  <c r="T46" i="14"/>
  <c r="S46" i="14"/>
  <c r="R46" i="14"/>
  <c r="Q46" i="14"/>
  <c r="P46" i="14"/>
  <c r="Z45" i="14"/>
  <c r="Y45" i="14"/>
  <c r="X45" i="14"/>
  <c r="W45" i="14"/>
  <c r="V45" i="14"/>
  <c r="U45" i="14"/>
  <c r="T45" i="14"/>
  <c r="S45" i="14"/>
  <c r="R45" i="14"/>
  <c r="Q45" i="14"/>
  <c r="P45" i="14"/>
  <c r="Z44" i="14"/>
  <c r="Y44" i="14"/>
  <c r="X44" i="14"/>
  <c r="W44" i="14"/>
  <c r="V44" i="14"/>
  <c r="U44" i="14"/>
  <c r="T44" i="14"/>
  <c r="S44" i="14"/>
  <c r="R44" i="14"/>
  <c r="Q44" i="14"/>
  <c r="P44" i="14"/>
  <c r="Z43" i="14"/>
  <c r="Y43" i="14"/>
  <c r="X43" i="14"/>
  <c r="W43" i="14"/>
  <c r="V43" i="14"/>
  <c r="U43" i="14"/>
  <c r="T43" i="14"/>
  <c r="S43" i="14"/>
  <c r="R43" i="14"/>
  <c r="Q43" i="14"/>
  <c r="P43" i="14"/>
  <c r="Z42" i="14"/>
  <c r="Y42" i="14"/>
  <c r="X42" i="14"/>
  <c r="W42" i="14"/>
  <c r="V42" i="14"/>
  <c r="U42" i="14"/>
  <c r="T42" i="14"/>
  <c r="S42" i="14"/>
  <c r="R42" i="14"/>
  <c r="Q42" i="14"/>
  <c r="P42" i="14"/>
  <c r="Z41" i="14"/>
  <c r="Y41" i="14"/>
  <c r="X41" i="14"/>
  <c r="W41" i="14"/>
  <c r="V41" i="14"/>
  <c r="U41" i="14"/>
  <c r="T41" i="14"/>
  <c r="S41" i="14"/>
  <c r="R41" i="14"/>
  <c r="Q41" i="14"/>
  <c r="P41" i="14"/>
  <c r="Z40" i="14"/>
  <c r="Y40" i="14"/>
  <c r="X40" i="14"/>
  <c r="W40" i="14"/>
  <c r="V40" i="14"/>
  <c r="U40" i="14"/>
  <c r="T40" i="14"/>
  <c r="S40" i="14"/>
  <c r="R40" i="14"/>
  <c r="Q40" i="14"/>
  <c r="P40" i="14"/>
  <c r="Z37" i="14"/>
  <c r="Y37" i="14"/>
  <c r="X37" i="14"/>
  <c r="W37" i="14"/>
  <c r="V37" i="14"/>
  <c r="U37" i="14"/>
  <c r="T37" i="14"/>
  <c r="S37" i="14"/>
  <c r="R37" i="14"/>
  <c r="Q37" i="14"/>
  <c r="P37" i="14"/>
  <c r="Z36" i="14"/>
  <c r="Y36" i="14"/>
  <c r="X36" i="14"/>
  <c r="W36" i="14"/>
  <c r="V36" i="14"/>
  <c r="U36" i="14"/>
  <c r="T36" i="14"/>
  <c r="S36" i="14"/>
  <c r="R36" i="14"/>
  <c r="Q36" i="14"/>
  <c r="P36" i="14"/>
  <c r="Z35" i="14"/>
  <c r="Y35" i="14"/>
  <c r="X35" i="14"/>
  <c r="W35" i="14"/>
  <c r="V35" i="14"/>
  <c r="U35" i="14"/>
  <c r="T35" i="14"/>
  <c r="S35" i="14"/>
  <c r="R35" i="14"/>
  <c r="Q35" i="14"/>
  <c r="P35" i="14"/>
  <c r="Z34" i="14"/>
  <c r="Y34" i="14"/>
  <c r="X34" i="14"/>
  <c r="W34" i="14"/>
  <c r="V34" i="14"/>
  <c r="U34" i="14"/>
  <c r="T34" i="14"/>
  <c r="S34" i="14"/>
  <c r="R34" i="14"/>
  <c r="Q34" i="14"/>
  <c r="P34" i="14"/>
  <c r="Z33" i="14"/>
  <c r="Y33" i="14"/>
  <c r="X33" i="14"/>
  <c r="W33" i="14"/>
  <c r="V33" i="14"/>
  <c r="U33" i="14"/>
  <c r="T33" i="14"/>
  <c r="S33" i="14"/>
  <c r="R33" i="14"/>
  <c r="Q33" i="14"/>
  <c r="P33" i="14"/>
  <c r="Z32" i="14"/>
  <c r="Y32" i="14"/>
  <c r="X32" i="14"/>
  <c r="W32" i="14"/>
  <c r="V32" i="14"/>
  <c r="U32" i="14"/>
  <c r="T32" i="14"/>
  <c r="S32" i="14"/>
  <c r="R32" i="14"/>
  <c r="Q32" i="14"/>
  <c r="P32" i="14"/>
  <c r="Z31" i="14"/>
  <c r="Y31" i="14"/>
  <c r="X31" i="14"/>
  <c r="W31" i="14"/>
  <c r="V31" i="14"/>
  <c r="U31" i="14"/>
  <c r="T31" i="14"/>
  <c r="S31" i="14"/>
  <c r="R31" i="14"/>
  <c r="Q31" i="14"/>
  <c r="P31" i="14"/>
  <c r="Z30" i="14"/>
  <c r="Y30" i="14"/>
  <c r="X30" i="14"/>
  <c r="W30" i="14"/>
  <c r="V30" i="14"/>
  <c r="U30" i="14"/>
  <c r="T30" i="14"/>
  <c r="S30" i="14"/>
  <c r="R30" i="14"/>
  <c r="Q30" i="14"/>
  <c r="P30" i="14"/>
  <c r="Z29" i="14"/>
  <c r="Y29" i="14"/>
  <c r="X29" i="14"/>
  <c r="W29" i="14"/>
  <c r="V29" i="14"/>
  <c r="U29" i="14"/>
  <c r="T29" i="14"/>
  <c r="S29" i="14"/>
  <c r="R29" i="14"/>
  <c r="Q29" i="14"/>
  <c r="P29" i="14"/>
  <c r="Z28" i="14"/>
  <c r="Y28" i="14"/>
  <c r="X28" i="14"/>
  <c r="W28" i="14"/>
  <c r="V28" i="14"/>
  <c r="U28" i="14"/>
  <c r="T28" i="14"/>
  <c r="S28" i="14"/>
  <c r="R28" i="14"/>
  <c r="Q28" i="14"/>
  <c r="P28" i="14"/>
  <c r="Z27" i="14"/>
  <c r="Y27" i="14"/>
  <c r="X27" i="14"/>
  <c r="W27" i="14"/>
  <c r="V27" i="14"/>
  <c r="U27" i="14"/>
  <c r="T27" i="14"/>
  <c r="S27" i="14"/>
  <c r="R27" i="14"/>
  <c r="Q27" i="14"/>
  <c r="P27" i="14"/>
  <c r="Z26" i="14"/>
  <c r="Y26" i="14"/>
  <c r="X26" i="14"/>
  <c r="W26" i="14"/>
  <c r="V26" i="14"/>
  <c r="U26" i="14"/>
  <c r="T26" i="14"/>
  <c r="S26" i="14"/>
  <c r="R26" i="14"/>
  <c r="Q26" i="14"/>
  <c r="P26" i="14"/>
  <c r="Z25" i="14"/>
  <c r="Y25" i="14"/>
  <c r="X25" i="14"/>
  <c r="W25" i="14"/>
  <c r="V25" i="14"/>
  <c r="U25" i="14"/>
  <c r="T25" i="14"/>
  <c r="S25" i="14"/>
  <c r="R25" i="14"/>
  <c r="Q25" i="14"/>
  <c r="P25" i="14"/>
  <c r="Z22" i="14"/>
  <c r="Y22" i="14"/>
  <c r="X22" i="14"/>
  <c r="W22" i="14"/>
  <c r="V22" i="14"/>
  <c r="U22" i="14"/>
  <c r="T22" i="14"/>
  <c r="S22" i="14"/>
  <c r="R22" i="14"/>
  <c r="Q22" i="14"/>
  <c r="P22" i="14"/>
  <c r="Z21" i="14"/>
  <c r="Y21" i="14"/>
  <c r="X21" i="14"/>
  <c r="W21" i="14"/>
  <c r="V21" i="14"/>
  <c r="U21" i="14"/>
  <c r="T21" i="14"/>
  <c r="S21" i="14"/>
  <c r="R21" i="14"/>
  <c r="Q21" i="14"/>
  <c r="P21" i="14"/>
  <c r="Z20" i="14"/>
  <c r="Y20" i="14"/>
  <c r="X20" i="14"/>
  <c r="W20" i="14"/>
  <c r="V20" i="14"/>
  <c r="U20" i="14"/>
  <c r="T20" i="14"/>
  <c r="S20" i="14"/>
  <c r="R20" i="14"/>
  <c r="Q20" i="14"/>
  <c r="P20" i="14"/>
  <c r="Z19" i="14"/>
  <c r="Y19" i="14"/>
  <c r="X19" i="14"/>
  <c r="W19" i="14"/>
  <c r="V19" i="14"/>
  <c r="U19" i="14"/>
  <c r="T19" i="14"/>
  <c r="S19" i="14"/>
  <c r="R19" i="14"/>
  <c r="Q19" i="14"/>
  <c r="P19" i="14"/>
  <c r="Z18" i="14"/>
  <c r="Y18" i="14"/>
  <c r="X18" i="14"/>
  <c r="W18" i="14"/>
  <c r="V18" i="14"/>
  <c r="U18" i="14"/>
  <c r="T18" i="14"/>
  <c r="S18" i="14"/>
  <c r="R18" i="14"/>
  <c r="Q18" i="14"/>
  <c r="P18" i="14"/>
  <c r="Z17" i="14"/>
  <c r="Y17" i="14"/>
  <c r="X17" i="14"/>
  <c r="W17" i="14"/>
  <c r="V17" i="14"/>
  <c r="U17" i="14"/>
  <c r="T17" i="14"/>
  <c r="S17" i="14"/>
  <c r="R17" i="14"/>
  <c r="Q17" i="14"/>
  <c r="P17" i="14"/>
  <c r="Z16" i="14"/>
  <c r="Y16" i="14"/>
  <c r="X16" i="14"/>
  <c r="W16" i="14"/>
  <c r="V16" i="14"/>
  <c r="U16" i="14"/>
  <c r="T16" i="14"/>
  <c r="S16" i="14"/>
  <c r="R16" i="14"/>
  <c r="Q16" i="14"/>
  <c r="P16" i="14"/>
  <c r="Z15" i="14"/>
  <c r="Y15" i="14"/>
  <c r="X15" i="14"/>
  <c r="W15" i="14"/>
  <c r="V15" i="14"/>
  <c r="U15" i="14"/>
  <c r="T15" i="14"/>
  <c r="S15" i="14"/>
  <c r="R15" i="14"/>
  <c r="Q15" i="14"/>
  <c r="P15" i="14"/>
  <c r="Z14" i="14"/>
  <c r="Y14" i="14"/>
  <c r="X14" i="14"/>
  <c r="W14" i="14"/>
  <c r="V14" i="14"/>
  <c r="U14" i="14"/>
  <c r="T14" i="14"/>
  <c r="S14" i="14"/>
  <c r="R14" i="14"/>
  <c r="Q14" i="14"/>
  <c r="P14" i="14"/>
  <c r="Z13" i="14"/>
  <c r="Y13" i="14"/>
  <c r="X13" i="14"/>
  <c r="W13" i="14"/>
  <c r="V13" i="14"/>
  <c r="U13" i="14"/>
  <c r="T13" i="14"/>
  <c r="S13" i="14"/>
  <c r="R13" i="14"/>
  <c r="Q13" i="14"/>
  <c r="P13" i="14"/>
  <c r="Z12" i="14"/>
  <c r="Y12" i="14"/>
  <c r="X12" i="14"/>
  <c r="W12" i="14"/>
  <c r="V12" i="14"/>
  <c r="U12" i="14"/>
  <c r="T12" i="14"/>
  <c r="S12" i="14"/>
  <c r="R12" i="14"/>
  <c r="Q12" i="14"/>
  <c r="P12" i="14"/>
  <c r="Z11" i="14"/>
  <c r="Y11" i="14"/>
  <c r="X11" i="14"/>
  <c r="W11" i="14"/>
  <c r="V11" i="14"/>
  <c r="U11" i="14"/>
  <c r="T11" i="14"/>
  <c r="S11" i="14"/>
  <c r="R11" i="14"/>
  <c r="Q11" i="14"/>
  <c r="P11" i="14"/>
  <c r="Z10" i="14"/>
  <c r="Y10" i="14"/>
  <c r="X10" i="14"/>
  <c r="W10" i="14"/>
  <c r="V10" i="14"/>
  <c r="U10" i="14"/>
  <c r="T10" i="14"/>
  <c r="S10" i="14"/>
  <c r="R10" i="14"/>
  <c r="Q10" i="14"/>
  <c r="P10" i="14"/>
  <c r="Z9" i="14"/>
  <c r="Y9" i="14"/>
  <c r="X9" i="14"/>
  <c r="W9" i="14"/>
  <c r="V9" i="14"/>
  <c r="U9" i="14"/>
  <c r="T9" i="14"/>
  <c r="S9" i="14"/>
  <c r="R9" i="14"/>
  <c r="Q9" i="14"/>
  <c r="P9" i="14"/>
  <c r="Z8" i="14"/>
  <c r="Y8" i="14"/>
  <c r="X8" i="14"/>
  <c r="W8" i="14"/>
  <c r="V8" i="14"/>
  <c r="U8" i="14"/>
  <c r="T8" i="14"/>
  <c r="S8" i="14"/>
  <c r="R8" i="14"/>
  <c r="Q8" i="14"/>
  <c r="P8" i="14"/>
  <c r="Z7" i="14"/>
  <c r="Y7" i="14"/>
  <c r="X7" i="14"/>
  <c r="W7" i="14"/>
  <c r="V7" i="14"/>
  <c r="U7" i="14"/>
  <c r="T7" i="14"/>
  <c r="S7" i="14"/>
  <c r="R7" i="14"/>
  <c r="Q7" i="14"/>
  <c r="P7" i="14"/>
  <c r="Z63" i="13"/>
  <c r="Y63" i="13"/>
  <c r="X63" i="13"/>
  <c r="W63" i="13"/>
  <c r="V63" i="13"/>
  <c r="U63" i="13"/>
  <c r="T63" i="13"/>
  <c r="S63" i="13"/>
  <c r="R63" i="13"/>
  <c r="Q63" i="13"/>
  <c r="P63" i="13"/>
  <c r="Z62" i="13"/>
  <c r="Y62" i="13"/>
  <c r="X62" i="13"/>
  <c r="W62" i="13"/>
  <c r="V62" i="13"/>
  <c r="U62" i="13"/>
  <c r="T62" i="13"/>
  <c r="S62" i="13"/>
  <c r="R62" i="13"/>
  <c r="Q62" i="13"/>
  <c r="P62" i="13"/>
  <c r="Z61" i="13"/>
  <c r="Y61" i="13"/>
  <c r="X61" i="13"/>
  <c r="W61" i="13"/>
  <c r="V61" i="13"/>
  <c r="U61" i="13"/>
  <c r="T61" i="13"/>
  <c r="S61" i="13"/>
  <c r="R61" i="13"/>
  <c r="Q61" i="13"/>
  <c r="P61" i="13"/>
  <c r="Z60" i="13"/>
  <c r="Y60" i="13"/>
  <c r="X60" i="13"/>
  <c r="W60" i="13"/>
  <c r="V60" i="13"/>
  <c r="U60" i="13"/>
  <c r="T60" i="13"/>
  <c r="S60" i="13"/>
  <c r="R60" i="13"/>
  <c r="Q60" i="13"/>
  <c r="P60" i="13"/>
  <c r="Z59" i="13"/>
  <c r="Y59" i="13"/>
  <c r="X59" i="13"/>
  <c r="W59" i="13"/>
  <c r="V59" i="13"/>
  <c r="U59" i="13"/>
  <c r="T59" i="13"/>
  <c r="S59" i="13"/>
  <c r="R59" i="13"/>
  <c r="Q59" i="13"/>
  <c r="P59" i="13"/>
  <c r="Z58" i="13"/>
  <c r="Y58" i="13"/>
  <c r="X58" i="13"/>
  <c r="W58" i="13"/>
  <c r="V58" i="13"/>
  <c r="U58" i="13"/>
  <c r="T58" i="13"/>
  <c r="S58" i="13"/>
  <c r="R58" i="13"/>
  <c r="Q58" i="13"/>
  <c r="P58" i="13"/>
  <c r="Z57" i="13"/>
  <c r="Y57" i="13"/>
  <c r="X57" i="13"/>
  <c r="W57" i="13"/>
  <c r="V57" i="13"/>
  <c r="U57" i="13"/>
  <c r="T57" i="13"/>
  <c r="S57" i="13"/>
  <c r="R57" i="13"/>
  <c r="Q57" i="13"/>
  <c r="P57" i="13"/>
  <c r="Z56" i="13"/>
  <c r="Y56" i="13"/>
  <c r="X56" i="13"/>
  <c r="W56" i="13"/>
  <c r="V56" i="13"/>
  <c r="U56" i="13"/>
  <c r="T56" i="13"/>
  <c r="S56" i="13"/>
  <c r="R56" i="13"/>
  <c r="Q56" i="13"/>
  <c r="P56" i="13"/>
  <c r="Z55" i="13"/>
  <c r="Y55" i="13"/>
  <c r="X55" i="13"/>
  <c r="W55" i="13"/>
  <c r="V55" i="13"/>
  <c r="U55" i="13"/>
  <c r="T55" i="13"/>
  <c r="S55" i="13"/>
  <c r="R55" i="13"/>
  <c r="Q55" i="13"/>
  <c r="P55" i="13"/>
  <c r="Z54" i="13"/>
  <c r="Y54" i="13"/>
  <c r="X54" i="13"/>
  <c r="W54" i="13"/>
  <c r="V54" i="13"/>
  <c r="U54" i="13"/>
  <c r="T54" i="13"/>
  <c r="S54" i="13"/>
  <c r="R54" i="13"/>
  <c r="Q54" i="13"/>
  <c r="P54" i="13"/>
  <c r="Z51" i="13"/>
  <c r="Y51" i="13"/>
  <c r="X51" i="13"/>
  <c r="W51" i="13"/>
  <c r="V51" i="13"/>
  <c r="U51" i="13"/>
  <c r="T51" i="13"/>
  <c r="S51" i="13"/>
  <c r="R51" i="13"/>
  <c r="Q51" i="13"/>
  <c r="P51" i="13"/>
  <c r="Z50" i="13"/>
  <c r="Y50" i="13"/>
  <c r="X50" i="13"/>
  <c r="W50" i="13"/>
  <c r="V50" i="13"/>
  <c r="U50" i="13"/>
  <c r="T50" i="13"/>
  <c r="S50" i="13"/>
  <c r="R50" i="13"/>
  <c r="Q50" i="13"/>
  <c r="P50" i="13"/>
  <c r="Z49" i="13"/>
  <c r="Y49" i="13"/>
  <c r="X49" i="13"/>
  <c r="W49" i="13"/>
  <c r="V49" i="13"/>
  <c r="U49" i="13"/>
  <c r="T49" i="13"/>
  <c r="S49" i="13"/>
  <c r="R49" i="13"/>
  <c r="Q49" i="13"/>
  <c r="P49" i="13"/>
  <c r="Z48" i="13"/>
  <c r="Y48" i="13"/>
  <c r="X48" i="13"/>
  <c r="W48" i="13"/>
  <c r="V48" i="13"/>
  <c r="U48" i="13"/>
  <c r="T48" i="13"/>
  <c r="S48" i="13"/>
  <c r="R48" i="13"/>
  <c r="Q48" i="13"/>
  <c r="P48" i="13"/>
  <c r="Z47" i="13"/>
  <c r="Y47" i="13"/>
  <c r="X47" i="13"/>
  <c r="W47" i="13"/>
  <c r="V47" i="13"/>
  <c r="U47" i="13"/>
  <c r="T47" i="13"/>
  <c r="S47" i="13"/>
  <c r="R47" i="13"/>
  <c r="Q47" i="13"/>
  <c r="P47" i="13"/>
  <c r="Z46" i="13"/>
  <c r="Y46" i="13"/>
  <c r="X46" i="13"/>
  <c r="W46" i="13"/>
  <c r="V46" i="13"/>
  <c r="U46" i="13"/>
  <c r="T46" i="13"/>
  <c r="S46" i="13"/>
  <c r="R46" i="13"/>
  <c r="Q46" i="13"/>
  <c r="P46" i="13"/>
  <c r="Z45" i="13"/>
  <c r="Y45" i="13"/>
  <c r="X45" i="13"/>
  <c r="W45" i="13"/>
  <c r="V45" i="13"/>
  <c r="U45" i="13"/>
  <c r="T45" i="13"/>
  <c r="S45" i="13"/>
  <c r="R45" i="13"/>
  <c r="Q45" i="13"/>
  <c r="P45" i="13"/>
  <c r="Z44" i="13"/>
  <c r="Y44" i="13"/>
  <c r="X44" i="13"/>
  <c r="W44" i="13"/>
  <c r="V44" i="13"/>
  <c r="U44" i="13"/>
  <c r="T44" i="13"/>
  <c r="S44" i="13"/>
  <c r="R44" i="13"/>
  <c r="Q44" i="13"/>
  <c r="P44" i="13"/>
  <c r="Z43" i="13"/>
  <c r="Y43" i="13"/>
  <c r="X43" i="13"/>
  <c r="W43" i="13"/>
  <c r="V43" i="13"/>
  <c r="U43" i="13"/>
  <c r="T43" i="13"/>
  <c r="S43" i="13"/>
  <c r="R43" i="13"/>
  <c r="Q43" i="13"/>
  <c r="P43" i="13"/>
  <c r="Z42" i="13"/>
  <c r="Y42" i="13"/>
  <c r="X42" i="13"/>
  <c r="W42" i="13"/>
  <c r="V42" i="13"/>
  <c r="U42" i="13"/>
  <c r="T42" i="13"/>
  <c r="S42" i="13"/>
  <c r="R42" i="13"/>
  <c r="Q42" i="13"/>
  <c r="P42" i="13"/>
  <c r="Z41" i="13"/>
  <c r="Y41" i="13"/>
  <c r="X41" i="13"/>
  <c r="W41" i="13"/>
  <c r="V41" i="13"/>
  <c r="U41" i="13"/>
  <c r="T41" i="13"/>
  <c r="S41" i="13"/>
  <c r="R41" i="13"/>
  <c r="Q41" i="13"/>
  <c r="P41" i="13"/>
  <c r="Z40" i="13"/>
  <c r="Y40" i="13"/>
  <c r="X40" i="13"/>
  <c r="W40" i="13"/>
  <c r="V40" i="13"/>
  <c r="U40" i="13"/>
  <c r="T40" i="13"/>
  <c r="S40" i="13"/>
  <c r="R40" i="13"/>
  <c r="Q40" i="13"/>
  <c r="P40" i="13"/>
  <c r="Z36" i="13"/>
  <c r="Y36" i="13"/>
  <c r="X36" i="13"/>
  <c r="W36" i="13"/>
  <c r="V36" i="13"/>
  <c r="U36" i="13"/>
  <c r="T36" i="13"/>
  <c r="S36" i="13"/>
  <c r="R36" i="13"/>
  <c r="Q36" i="13"/>
  <c r="P36" i="13"/>
  <c r="Z35" i="13"/>
  <c r="Y35" i="13"/>
  <c r="X35" i="13"/>
  <c r="W35" i="13"/>
  <c r="V35" i="13"/>
  <c r="U35" i="13"/>
  <c r="T35" i="13"/>
  <c r="S35" i="13"/>
  <c r="R35" i="13"/>
  <c r="Q35" i="13"/>
  <c r="P35" i="13"/>
  <c r="Z34" i="13"/>
  <c r="Y34" i="13"/>
  <c r="X34" i="13"/>
  <c r="W34" i="13"/>
  <c r="V34" i="13"/>
  <c r="U34" i="13"/>
  <c r="T34" i="13"/>
  <c r="S34" i="13"/>
  <c r="R34" i="13"/>
  <c r="Q34" i="13"/>
  <c r="P34" i="13"/>
  <c r="Z33" i="13"/>
  <c r="Y33" i="13"/>
  <c r="X33" i="13"/>
  <c r="W33" i="13"/>
  <c r="V33" i="13"/>
  <c r="U33" i="13"/>
  <c r="T33" i="13"/>
  <c r="S33" i="13"/>
  <c r="R33" i="13"/>
  <c r="Q33" i="13"/>
  <c r="P33" i="13"/>
  <c r="Z32" i="13"/>
  <c r="Y32" i="13"/>
  <c r="X32" i="13"/>
  <c r="W32" i="13"/>
  <c r="V32" i="13"/>
  <c r="U32" i="13"/>
  <c r="T32" i="13"/>
  <c r="S32" i="13"/>
  <c r="R32" i="13"/>
  <c r="Q32" i="13"/>
  <c r="P32" i="13"/>
  <c r="Z31" i="13"/>
  <c r="Y31" i="13"/>
  <c r="X31" i="13"/>
  <c r="W31" i="13"/>
  <c r="V31" i="13"/>
  <c r="U31" i="13"/>
  <c r="T31" i="13"/>
  <c r="S31" i="13"/>
  <c r="R31" i="13"/>
  <c r="Q31" i="13"/>
  <c r="P31" i="13"/>
  <c r="Z30" i="13"/>
  <c r="Y30" i="13"/>
  <c r="X30" i="13"/>
  <c r="W30" i="13"/>
  <c r="V30" i="13"/>
  <c r="U30" i="13"/>
  <c r="T30" i="13"/>
  <c r="S30" i="13"/>
  <c r="R30" i="13"/>
  <c r="Q30" i="13"/>
  <c r="P30" i="13"/>
  <c r="Z29" i="13"/>
  <c r="Y29" i="13"/>
  <c r="X29" i="13"/>
  <c r="W29" i="13"/>
  <c r="V29" i="13"/>
  <c r="U29" i="13"/>
  <c r="T29" i="13"/>
  <c r="S29" i="13"/>
  <c r="R29" i="13"/>
  <c r="Q29" i="13"/>
  <c r="P29" i="13"/>
  <c r="Z28" i="13"/>
  <c r="Y28" i="13"/>
  <c r="X28" i="13"/>
  <c r="W28" i="13"/>
  <c r="V28" i="13"/>
  <c r="U28" i="13"/>
  <c r="T28" i="13"/>
  <c r="S28" i="13"/>
  <c r="R28" i="13"/>
  <c r="Q28" i="13"/>
  <c r="P28" i="13"/>
  <c r="Z27" i="13"/>
  <c r="Y27" i="13"/>
  <c r="X27" i="13"/>
  <c r="W27" i="13"/>
  <c r="V27" i="13"/>
  <c r="U27" i="13"/>
  <c r="T27" i="13"/>
  <c r="S27" i="13"/>
  <c r="R27" i="13"/>
  <c r="Q27" i="13"/>
  <c r="P27" i="13"/>
  <c r="Z26" i="13"/>
  <c r="Y26" i="13"/>
  <c r="X26" i="13"/>
  <c r="W26" i="13"/>
  <c r="V26" i="13"/>
  <c r="U26" i="13"/>
  <c r="T26" i="13"/>
  <c r="S26" i="13"/>
  <c r="R26" i="13"/>
  <c r="Q26" i="13"/>
  <c r="P26" i="13"/>
  <c r="Z25" i="13"/>
  <c r="Y25" i="13"/>
  <c r="X25" i="13"/>
  <c r="W25" i="13"/>
  <c r="V25" i="13"/>
  <c r="U25" i="13"/>
  <c r="T25" i="13"/>
  <c r="S25" i="13"/>
  <c r="R25" i="13"/>
  <c r="Q25" i="13"/>
  <c r="P25" i="13"/>
  <c r="Z22" i="13"/>
  <c r="Y22" i="13"/>
  <c r="X22" i="13"/>
  <c r="W22" i="13"/>
  <c r="V22" i="13"/>
  <c r="U22" i="13"/>
  <c r="T22" i="13"/>
  <c r="S22" i="13"/>
  <c r="R22" i="13"/>
  <c r="Q22" i="13"/>
  <c r="P22" i="13"/>
  <c r="Z21" i="13"/>
  <c r="Y21" i="13"/>
  <c r="X21" i="13"/>
  <c r="W21" i="13"/>
  <c r="V21" i="13"/>
  <c r="U21" i="13"/>
  <c r="T21" i="13"/>
  <c r="S21" i="13"/>
  <c r="R21" i="13"/>
  <c r="Q21" i="13"/>
  <c r="P21" i="13"/>
  <c r="Z20" i="13"/>
  <c r="Y20" i="13"/>
  <c r="X20" i="13"/>
  <c r="W20" i="13"/>
  <c r="V20" i="13"/>
  <c r="U20" i="13"/>
  <c r="T20" i="13"/>
  <c r="S20" i="13"/>
  <c r="R20" i="13"/>
  <c r="Q20" i="13"/>
  <c r="P20" i="13"/>
  <c r="Z19" i="13"/>
  <c r="Y19" i="13"/>
  <c r="X19" i="13"/>
  <c r="W19" i="13"/>
  <c r="V19" i="13"/>
  <c r="U19" i="13"/>
  <c r="T19" i="13"/>
  <c r="S19" i="13"/>
  <c r="R19" i="13"/>
  <c r="Q19" i="13"/>
  <c r="P19" i="13"/>
  <c r="Z18" i="13"/>
  <c r="Y18" i="13"/>
  <c r="X18" i="13"/>
  <c r="W18" i="13"/>
  <c r="V18" i="13"/>
  <c r="U18" i="13"/>
  <c r="T18" i="13"/>
  <c r="S18" i="13"/>
  <c r="R18" i="13"/>
  <c r="Q18" i="13"/>
  <c r="P18" i="13"/>
  <c r="Z17" i="13"/>
  <c r="Y17" i="13"/>
  <c r="X17" i="13"/>
  <c r="W17" i="13"/>
  <c r="V17" i="13"/>
  <c r="U17" i="13"/>
  <c r="T17" i="13"/>
  <c r="S17" i="13"/>
  <c r="R17" i="13"/>
  <c r="Q17" i="13"/>
  <c r="P17" i="13"/>
  <c r="Z16" i="13"/>
  <c r="Y16" i="13"/>
  <c r="X16" i="13"/>
  <c r="W16" i="13"/>
  <c r="V16" i="13"/>
  <c r="U16" i="13"/>
  <c r="T16" i="13"/>
  <c r="S16" i="13"/>
  <c r="R16" i="13"/>
  <c r="Q16" i="13"/>
  <c r="P16" i="13"/>
  <c r="Z15" i="13"/>
  <c r="Y15" i="13"/>
  <c r="X15" i="13"/>
  <c r="W15" i="13"/>
  <c r="V15" i="13"/>
  <c r="U15" i="13"/>
  <c r="T15" i="13"/>
  <c r="S15" i="13"/>
  <c r="R15" i="13"/>
  <c r="Q15" i="13"/>
  <c r="P15" i="13"/>
  <c r="Z14" i="13"/>
  <c r="Y14" i="13"/>
  <c r="X14" i="13"/>
  <c r="W14" i="13"/>
  <c r="V14" i="13"/>
  <c r="U14" i="13"/>
  <c r="T14" i="13"/>
  <c r="S14" i="13"/>
  <c r="R14" i="13"/>
  <c r="Q14" i="13"/>
  <c r="P14" i="13"/>
  <c r="Z13" i="13"/>
  <c r="Y13" i="13"/>
  <c r="X13" i="13"/>
  <c r="W13" i="13"/>
  <c r="V13" i="13"/>
  <c r="U13" i="13"/>
  <c r="T13" i="13"/>
  <c r="S13" i="13"/>
  <c r="R13" i="13"/>
  <c r="Q13" i="13"/>
  <c r="P13" i="13"/>
  <c r="Z12" i="13"/>
  <c r="Y12" i="13"/>
  <c r="X12" i="13"/>
  <c r="W12" i="13"/>
  <c r="V12" i="13"/>
  <c r="U12" i="13"/>
  <c r="T12" i="13"/>
  <c r="S12" i="13"/>
  <c r="R12" i="13"/>
  <c r="Q12" i="13"/>
  <c r="P12" i="13"/>
  <c r="Z11" i="13"/>
  <c r="Y11" i="13"/>
  <c r="X11" i="13"/>
  <c r="W11" i="13"/>
  <c r="V11" i="13"/>
  <c r="U11" i="13"/>
  <c r="T11" i="13"/>
  <c r="S11" i="13"/>
  <c r="R11" i="13"/>
  <c r="Q11" i="13"/>
  <c r="P11" i="13"/>
  <c r="Z10" i="13"/>
  <c r="Y10" i="13"/>
  <c r="X10" i="13"/>
  <c r="W10" i="13"/>
  <c r="V10" i="13"/>
  <c r="U10" i="13"/>
  <c r="T10" i="13"/>
  <c r="S10" i="13"/>
  <c r="R10" i="13"/>
  <c r="Q10" i="13"/>
  <c r="P10" i="13"/>
  <c r="Z9" i="13"/>
  <c r="Y9" i="13"/>
  <c r="X9" i="13"/>
  <c r="W9" i="13"/>
  <c r="V9" i="13"/>
  <c r="U9" i="13"/>
  <c r="T9" i="13"/>
  <c r="S9" i="13"/>
  <c r="R9" i="13"/>
  <c r="Q9" i="13"/>
  <c r="P9" i="13"/>
  <c r="Z8" i="13"/>
  <c r="Y8" i="13"/>
  <c r="X8" i="13"/>
  <c r="W8" i="13"/>
  <c r="V8" i="13"/>
  <c r="U8" i="13"/>
  <c r="T8" i="13"/>
  <c r="S8" i="13"/>
  <c r="R8" i="13"/>
  <c r="Q8" i="13"/>
  <c r="P8" i="13"/>
  <c r="Z7" i="13"/>
  <c r="Y7" i="13"/>
  <c r="X7" i="13"/>
  <c r="W7" i="13"/>
  <c r="V7" i="13"/>
  <c r="U7" i="13"/>
  <c r="T7" i="13"/>
  <c r="S7" i="13"/>
  <c r="R7" i="13"/>
  <c r="Q7" i="13"/>
  <c r="P7" i="13"/>
  <c r="Z63" i="12"/>
  <c r="Y63" i="12"/>
  <c r="X63" i="12"/>
  <c r="W63" i="12"/>
  <c r="V63" i="12"/>
  <c r="U63" i="12"/>
  <c r="T63" i="12"/>
  <c r="S63" i="12"/>
  <c r="R63" i="12"/>
  <c r="Q63" i="12"/>
  <c r="P63" i="12"/>
  <c r="Z62" i="12"/>
  <c r="Y62" i="12"/>
  <c r="X62" i="12"/>
  <c r="W62" i="12"/>
  <c r="V62" i="12"/>
  <c r="U62" i="12"/>
  <c r="T62" i="12"/>
  <c r="S62" i="12"/>
  <c r="R62" i="12"/>
  <c r="Q62" i="12"/>
  <c r="P62" i="12"/>
  <c r="Z61" i="12"/>
  <c r="Y61" i="12"/>
  <c r="X61" i="12"/>
  <c r="W61" i="12"/>
  <c r="V61" i="12"/>
  <c r="U61" i="12"/>
  <c r="T61" i="12"/>
  <c r="S61" i="12"/>
  <c r="R61" i="12"/>
  <c r="Q61" i="12"/>
  <c r="P61" i="12"/>
  <c r="Z60" i="12"/>
  <c r="Y60" i="12"/>
  <c r="X60" i="12"/>
  <c r="W60" i="12"/>
  <c r="V60" i="12"/>
  <c r="U60" i="12"/>
  <c r="T60" i="12"/>
  <c r="S60" i="12"/>
  <c r="R60" i="12"/>
  <c r="Q60" i="12"/>
  <c r="P60" i="12"/>
  <c r="Z59" i="12"/>
  <c r="Y59" i="12"/>
  <c r="X59" i="12"/>
  <c r="W59" i="12"/>
  <c r="V59" i="12"/>
  <c r="U59" i="12"/>
  <c r="T59" i="12"/>
  <c r="S59" i="12"/>
  <c r="R59" i="12"/>
  <c r="Q59" i="12"/>
  <c r="P59" i="12"/>
  <c r="Z58" i="12"/>
  <c r="Y58" i="12"/>
  <c r="X58" i="12"/>
  <c r="W58" i="12"/>
  <c r="V58" i="12"/>
  <c r="U58" i="12"/>
  <c r="T58" i="12"/>
  <c r="S58" i="12"/>
  <c r="R58" i="12"/>
  <c r="Q58" i="12"/>
  <c r="P58" i="12"/>
  <c r="Z57" i="12"/>
  <c r="Y57" i="12"/>
  <c r="X57" i="12"/>
  <c r="W57" i="12"/>
  <c r="V57" i="12"/>
  <c r="U57" i="12"/>
  <c r="T57" i="12"/>
  <c r="S57" i="12"/>
  <c r="R57" i="12"/>
  <c r="Q57" i="12"/>
  <c r="P57" i="12"/>
  <c r="Z56" i="12"/>
  <c r="Y56" i="12"/>
  <c r="X56" i="12"/>
  <c r="W56" i="12"/>
  <c r="V56" i="12"/>
  <c r="U56" i="12"/>
  <c r="T56" i="12"/>
  <c r="S56" i="12"/>
  <c r="R56" i="12"/>
  <c r="Q56" i="12"/>
  <c r="P56" i="12"/>
  <c r="Z55" i="12"/>
  <c r="Y55" i="12"/>
  <c r="X55" i="12"/>
  <c r="W55" i="12"/>
  <c r="V55" i="12"/>
  <c r="U55" i="12"/>
  <c r="T55" i="12"/>
  <c r="S55" i="12"/>
  <c r="R55" i="12"/>
  <c r="Q55" i="12"/>
  <c r="P55" i="12"/>
  <c r="Z54" i="12"/>
  <c r="Y54" i="12"/>
  <c r="X54" i="12"/>
  <c r="W54" i="12"/>
  <c r="V54" i="12"/>
  <c r="U54" i="12"/>
  <c r="T54" i="12"/>
  <c r="S54" i="12"/>
  <c r="R54" i="12"/>
  <c r="Q54" i="12"/>
  <c r="P54" i="12"/>
  <c r="Z51" i="12"/>
  <c r="Y51" i="12"/>
  <c r="X51" i="12"/>
  <c r="W51" i="12"/>
  <c r="V51" i="12"/>
  <c r="U51" i="12"/>
  <c r="T51" i="12"/>
  <c r="S51" i="12"/>
  <c r="R51" i="12"/>
  <c r="Q51" i="12"/>
  <c r="P51" i="12"/>
  <c r="Z50" i="12"/>
  <c r="Y50" i="12"/>
  <c r="X50" i="12"/>
  <c r="W50" i="12"/>
  <c r="V50" i="12"/>
  <c r="U50" i="12"/>
  <c r="T50" i="12"/>
  <c r="S50" i="12"/>
  <c r="R50" i="12"/>
  <c r="Q50" i="12"/>
  <c r="P50" i="12"/>
  <c r="Z49" i="12"/>
  <c r="Y49" i="12"/>
  <c r="X49" i="12"/>
  <c r="W49" i="12"/>
  <c r="V49" i="12"/>
  <c r="U49" i="12"/>
  <c r="T49" i="12"/>
  <c r="S49" i="12"/>
  <c r="R49" i="12"/>
  <c r="Q49" i="12"/>
  <c r="P49" i="12"/>
  <c r="Z48" i="12"/>
  <c r="Y48" i="12"/>
  <c r="X48" i="12"/>
  <c r="W48" i="12"/>
  <c r="V48" i="12"/>
  <c r="U48" i="12"/>
  <c r="T48" i="12"/>
  <c r="S48" i="12"/>
  <c r="R48" i="12"/>
  <c r="Q48" i="12"/>
  <c r="P48" i="12"/>
  <c r="Z47" i="12"/>
  <c r="Y47" i="12"/>
  <c r="X47" i="12"/>
  <c r="W47" i="12"/>
  <c r="V47" i="12"/>
  <c r="U47" i="12"/>
  <c r="T47" i="12"/>
  <c r="S47" i="12"/>
  <c r="R47" i="12"/>
  <c r="Q47" i="12"/>
  <c r="P47" i="12"/>
  <c r="Z46" i="12"/>
  <c r="Y46" i="12"/>
  <c r="X46" i="12"/>
  <c r="W46" i="12"/>
  <c r="V46" i="12"/>
  <c r="U46" i="12"/>
  <c r="T46" i="12"/>
  <c r="S46" i="12"/>
  <c r="R46" i="12"/>
  <c r="Q46" i="12"/>
  <c r="P46" i="12"/>
  <c r="Z45" i="12"/>
  <c r="Y45" i="12"/>
  <c r="X45" i="12"/>
  <c r="W45" i="12"/>
  <c r="V45" i="12"/>
  <c r="U45" i="12"/>
  <c r="T45" i="12"/>
  <c r="S45" i="12"/>
  <c r="R45" i="12"/>
  <c r="Q45" i="12"/>
  <c r="P45" i="12"/>
  <c r="Z44" i="12"/>
  <c r="Y44" i="12"/>
  <c r="X44" i="12"/>
  <c r="W44" i="12"/>
  <c r="V44" i="12"/>
  <c r="U44" i="12"/>
  <c r="T44" i="12"/>
  <c r="S44" i="12"/>
  <c r="R44" i="12"/>
  <c r="Q44" i="12"/>
  <c r="P44" i="12"/>
  <c r="Z43" i="12"/>
  <c r="Y43" i="12"/>
  <c r="X43" i="12"/>
  <c r="W43" i="12"/>
  <c r="V43" i="12"/>
  <c r="U43" i="12"/>
  <c r="T43" i="12"/>
  <c r="S43" i="12"/>
  <c r="R43" i="12"/>
  <c r="Q43" i="12"/>
  <c r="P43" i="12"/>
  <c r="Z42" i="12"/>
  <c r="Y42" i="12"/>
  <c r="X42" i="12"/>
  <c r="W42" i="12"/>
  <c r="V42" i="12"/>
  <c r="U42" i="12"/>
  <c r="T42" i="12"/>
  <c r="S42" i="12"/>
  <c r="R42" i="12"/>
  <c r="Q42" i="12"/>
  <c r="P42" i="12"/>
  <c r="Z41" i="12"/>
  <c r="Y41" i="12"/>
  <c r="X41" i="12"/>
  <c r="W41" i="12"/>
  <c r="V41" i="12"/>
  <c r="U41" i="12"/>
  <c r="T41" i="12"/>
  <c r="S41" i="12"/>
  <c r="R41" i="12"/>
  <c r="Q41" i="12"/>
  <c r="P41" i="12"/>
  <c r="Z40" i="12"/>
  <c r="Y40" i="12"/>
  <c r="X40" i="12"/>
  <c r="W40" i="12"/>
  <c r="V40" i="12"/>
  <c r="U40" i="12"/>
  <c r="T40" i="12"/>
  <c r="S40" i="12"/>
  <c r="R40" i="12"/>
  <c r="Q40" i="12"/>
  <c r="P40" i="12"/>
  <c r="Z37" i="12"/>
  <c r="Y37" i="12"/>
  <c r="X37" i="12"/>
  <c r="W37" i="12"/>
  <c r="V37" i="12"/>
  <c r="U37" i="12"/>
  <c r="T37" i="12"/>
  <c r="S37" i="12"/>
  <c r="R37" i="12"/>
  <c r="Q37" i="12"/>
  <c r="P37" i="12"/>
  <c r="Z36" i="12"/>
  <c r="Y36" i="12"/>
  <c r="X36" i="12"/>
  <c r="W36" i="12"/>
  <c r="V36" i="12"/>
  <c r="U36" i="12"/>
  <c r="T36" i="12"/>
  <c r="S36" i="12"/>
  <c r="R36" i="12"/>
  <c r="Q36" i="12"/>
  <c r="P36" i="12"/>
  <c r="Z35" i="12"/>
  <c r="Y35" i="12"/>
  <c r="X35" i="12"/>
  <c r="W35" i="12"/>
  <c r="V35" i="12"/>
  <c r="U35" i="12"/>
  <c r="T35" i="12"/>
  <c r="S35" i="12"/>
  <c r="R35" i="12"/>
  <c r="Q35" i="12"/>
  <c r="P35" i="12"/>
  <c r="Z34" i="12"/>
  <c r="Y34" i="12"/>
  <c r="X34" i="12"/>
  <c r="W34" i="12"/>
  <c r="V34" i="12"/>
  <c r="U34" i="12"/>
  <c r="T34" i="12"/>
  <c r="S34" i="12"/>
  <c r="R34" i="12"/>
  <c r="Q34" i="12"/>
  <c r="P34" i="12"/>
  <c r="Z33" i="12"/>
  <c r="Y33" i="12"/>
  <c r="X33" i="12"/>
  <c r="W33" i="12"/>
  <c r="V33" i="12"/>
  <c r="U33" i="12"/>
  <c r="T33" i="12"/>
  <c r="S33" i="12"/>
  <c r="R33" i="12"/>
  <c r="Q33" i="12"/>
  <c r="P33" i="12"/>
  <c r="Z32" i="12"/>
  <c r="Y32" i="12"/>
  <c r="X32" i="12"/>
  <c r="W32" i="12"/>
  <c r="V32" i="12"/>
  <c r="U32" i="12"/>
  <c r="T32" i="12"/>
  <c r="S32" i="12"/>
  <c r="R32" i="12"/>
  <c r="Q32" i="12"/>
  <c r="P32" i="12"/>
  <c r="Z31" i="12"/>
  <c r="Y31" i="12"/>
  <c r="X31" i="12"/>
  <c r="W31" i="12"/>
  <c r="V31" i="12"/>
  <c r="U31" i="12"/>
  <c r="T31" i="12"/>
  <c r="S31" i="12"/>
  <c r="R31" i="12"/>
  <c r="Q31" i="12"/>
  <c r="P31" i="12"/>
  <c r="Z30" i="12"/>
  <c r="Y30" i="12"/>
  <c r="X30" i="12"/>
  <c r="W30" i="12"/>
  <c r="V30" i="12"/>
  <c r="U30" i="12"/>
  <c r="T30" i="12"/>
  <c r="S30" i="12"/>
  <c r="R30" i="12"/>
  <c r="Q30" i="12"/>
  <c r="P30" i="12"/>
  <c r="Z29" i="12"/>
  <c r="Y29" i="12"/>
  <c r="X29" i="12"/>
  <c r="W29" i="12"/>
  <c r="V29" i="12"/>
  <c r="U29" i="12"/>
  <c r="T29" i="12"/>
  <c r="S29" i="12"/>
  <c r="R29" i="12"/>
  <c r="Q29" i="12"/>
  <c r="P29" i="12"/>
  <c r="Z28" i="12"/>
  <c r="Y28" i="12"/>
  <c r="X28" i="12"/>
  <c r="W28" i="12"/>
  <c r="V28" i="12"/>
  <c r="U28" i="12"/>
  <c r="T28" i="12"/>
  <c r="S28" i="12"/>
  <c r="R28" i="12"/>
  <c r="Q28" i="12"/>
  <c r="P28" i="12"/>
  <c r="Z27" i="12"/>
  <c r="Y27" i="12"/>
  <c r="X27" i="12"/>
  <c r="W27" i="12"/>
  <c r="V27" i="12"/>
  <c r="U27" i="12"/>
  <c r="T27" i="12"/>
  <c r="S27" i="12"/>
  <c r="R27" i="12"/>
  <c r="Q27" i="12"/>
  <c r="P27" i="12"/>
  <c r="Z26" i="12"/>
  <c r="Y26" i="12"/>
  <c r="X26" i="12"/>
  <c r="W26" i="12"/>
  <c r="V26" i="12"/>
  <c r="U26" i="12"/>
  <c r="T26" i="12"/>
  <c r="S26" i="12"/>
  <c r="R26" i="12"/>
  <c r="Q26" i="12"/>
  <c r="P26" i="12"/>
  <c r="Z25" i="12"/>
  <c r="Y25" i="12"/>
  <c r="X25" i="12"/>
  <c r="W25" i="12"/>
  <c r="V25" i="12"/>
  <c r="U25" i="12"/>
  <c r="T25" i="12"/>
  <c r="S25" i="12"/>
  <c r="R25" i="12"/>
  <c r="Q25" i="12"/>
  <c r="P25" i="12"/>
  <c r="Z22" i="12"/>
  <c r="Y22" i="12"/>
  <c r="X22" i="12"/>
  <c r="W22" i="12"/>
  <c r="V22" i="12"/>
  <c r="U22" i="12"/>
  <c r="T22" i="12"/>
  <c r="S22" i="12"/>
  <c r="R22" i="12"/>
  <c r="Q22" i="12"/>
  <c r="P22" i="12"/>
  <c r="Z21" i="12"/>
  <c r="Y21" i="12"/>
  <c r="X21" i="12"/>
  <c r="W21" i="12"/>
  <c r="V21" i="12"/>
  <c r="U21" i="12"/>
  <c r="T21" i="12"/>
  <c r="S21" i="12"/>
  <c r="R21" i="12"/>
  <c r="Q21" i="12"/>
  <c r="P21" i="12"/>
  <c r="Z20" i="12"/>
  <c r="Y20" i="12"/>
  <c r="X20" i="12"/>
  <c r="W20" i="12"/>
  <c r="V20" i="12"/>
  <c r="U20" i="12"/>
  <c r="T20" i="12"/>
  <c r="S20" i="12"/>
  <c r="R20" i="12"/>
  <c r="Q20" i="12"/>
  <c r="P20" i="12"/>
  <c r="Z19" i="12"/>
  <c r="Y19" i="12"/>
  <c r="X19" i="12"/>
  <c r="W19" i="12"/>
  <c r="V19" i="12"/>
  <c r="U19" i="12"/>
  <c r="T19" i="12"/>
  <c r="S19" i="12"/>
  <c r="R19" i="12"/>
  <c r="Q19" i="12"/>
  <c r="P19" i="12"/>
  <c r="Z18" i="12"/>
  <c r="Y18" i="12"/>
  <c r="X18" i="12"/>
  <c r="W18" i="12"/>
  <c r="V18" i="12"/>
  <c r="U18" i="12"/>
  <c r="T18" i="12"/>
  <c r="S18" i="12"/>
  <c r="R18" i="12"/>
  <c r="Q18" i="12"/>
  <c r="P18" i="12"/>
  <c r="Z17" i="12"/>
  <c r="Y17" i="12"/>
  <c r="X17" i="12"/>
  <c r="W17" i="12"/>
  <c r="V17" i="12"/>
  <c r="U17" i="12"/>
  <c r="T17" i="12"/>
  <c r="S17" i="12"/>
  <c r="R17" i="12"/>
  <c r="Q17" i="12"/>
  <c r="P17" i="12"/>
  <c r="Z16" i="12"/>
  <c r="Y16" i="12"/>
  <c r="X16" i="12"/>
  <c r="W16" i="12"/>
  <c r="V16" i="12"/>
  <c r="U16" i="12"/>
  <c r="T16" i="12"/>
  <c r="S16" i="12"/>
  <c r="R16" i="12"/>
  <c r="Q16" i="12"/>
  <c r="P16" i="12"/>
  <c r="Z15" i="12"/>
  <c r="Y15" i="12"/>
  <c r="X15" i="12"/>
  <c r="W15" i="12"/>
  <c r="V15" i="12"/>
  <c r="U15" i="12"/>
  <c r="T15" i="12"/>
  <c r="S15" i="12"/>
  <c r="R15" i="12"/>
  <c r="Q15" i="12"/>
  <c r="P15" i="12"/>
  <c r="Z14" i="12"/>
  <c r="Y14" i="12"/>
  <c r="X14" i="12"/>
  <c r="W14" i="12"/>
  <c r="V14" i="12"/>
  <c r="U14" i="12"/>
  <c r="T14" i="12"/>
  <c r="S14" i="12"/>
  <c r="R14" i="12"/>
  <c r="Q14" i="12"/>
  <c r="P14" i="12"/>
  <c r="Z13" i="12"/>
  <c r="Y13" i="12"/>
  <c r="X13" i="12"/>
  <c r="W13" i="12"/>
  <c r="V13" i="12"/>
  <c r="U13" i="12"/>
  <c r="T13" i="12"/>
  <c r="S13" i="12"/>
  <c r="R13" i="12"/>
  <c r="Q13" i="12"/>
  <c r="P13" i="12"/>
  <c r="Z12" i="12"/>
  <c r="Y12" i="12"/>
  <c r="X12" i="12"/>
  <c r="W12" i="12"/>
  <c r="V12" i="12"/>
  <c r="U12" i="12"/>
  <c r="T12" i="12"/>
  <c r="S12" i="12"/>
  <c r="R12" i="12"/>
  <c r="Q12" i="12"/>
  <c r="P12" i="12"/>
  <c r="Z11" i="12"/>
  <c r="Y11" i="12"/>
  <c r="X11" i="12"/>
  <c r="W11" i="12"/>
  <c r="V11" i="12"/>
  <c r="U11" i="12"/>
  <c r="T11" i="12"/>
  <c r="S11" i="12"/>
  <c r="R11" i="12"/>
  <c r="Q11" i="12"/>
  <c r="P11" i="12"/>
  <c r="Z10" i="12"/>
  <c r="Y10" i="12"/>
  <c r="X10" i="12"/>
  <c r="W10" i="12"/>
  <c r="V10" i="12"/>
  <c r="U10" i="12"/>
  <c r="T10" i="12"/>
  <c r="S10" i="12"/>
  <c r="R10" i="12"/>
  <c r="Q10" i="12"/>
  <c r="P10" i="12"/>
  <c r="Z9" i="12"/>
  <c r="Y9" i="12"/>
  <c r="X9" i="12"/>
  <c r="W9" i="12"/>
  <c r="V9" i="12"/>
  <c r="U9" i="12"/>
  <c r="T9" i="12"/>
  <c r="S9" i="12"/>
  <c r="R9" i="12"/>
  <c r="Q9" i="12"/>
  <c r="P9" i="12"/>
  <c r="Z8" i="12"/>
  <c r="Y8" i="12"/>
  <c r="X8" i="12"/>
  <c r="W8" i="12"/>
  <c r="V8" i="12"/>
  <c r="U8" i="12"/>
  <c r="T8" i="12"/>
  <c r="S8" i="12"/>
  <c r="R8" i="12"/>
  <c r="Q8" i="12"/>
  <c r="P8" i="12"/>
  <c r="Z7" i="12"/>
  <c r="Y7" i="12"/>
  <c r="X7" i="12"/>
  <c r="W7" i="12"/>
  <c r="V7" i="12"/>
  <c r="U7" i="12"/>
  <c r="T7" i="12"/>
  <c r="S7" i="12"/>
  <c r="R7" i="12"/>
  <c r="Q7" i="12"/>
  <c r="P7" i="12"/>
  <c r="AR63" i="8"/>
  <c r="AR62" i="8"/>
  <c r="AR61" i="8"/>
  <c r="AR60" i="8"/>
  <c r="AR59" i="8"/>
  <c r="AR58" i="8"/>
  <c r="AR57" i="8"/>
  <c r="AR56" i="8"/>
  <c r="AR55" i="8"/>
  <c r="AR54" i="8"/>
  <c r="AR51" i="8"/>
  <c r="AR50" i="8"/>
  <c r="AR49" i="8"/>
  <c r="AR48" i="8"/>
  <c r="AR47" i="8"/>
  <c r="AR46" i="8"/>
  <c r="AR45" i="8"/>
  <c r="AR44" i="8"/>
  <c r="AR43" i="8"/>
  <c r="AR42" i="8"/>
  <c r="AR41" i="8"/>
  <c r="AR40" i="8"/>
  <c r="AR37" i="8"/>
  <c r="AR36" i="8"/>
  <c r="AR35" i="8"/>
  <c r="AR34" i="8"/>
  <c r="AR33" i="8"/>
  <c r="AR32" i="8"/>
  <c r="AR31" i="8"/>
  <c r="AR30" i="8"/>
  <c r="AR29" i="8"/>
  <c r="AR28" i="8"/>
  <c r="AR27" i="8"/>
  <c r="AR26" i="8"/>
  <c r="AR25" i="8"/>
  <c r="AP63" i="8"/>
  <c r="AP62" i="8"/>
  <c r="AP61" i="8"/>
  <c r="AP60" i="8"/>
  <c r="AP59" i="8"/>
  <c r="AP58" i="8"/>
  <c r="AP57" i="8"/>
  <c r="AP56" i="8"/>
  <c r="AP55" i="8"/>
  <c r="AP54" i="8"/>
  <c r="AP51" i="8"/>
  <c r="AP50" i="8"/>
  <c r="AP49" i="8"/>
  <c r="AP48" i="8"/>
  <c r="AP47" i="8"/>
  <c r="AP46" i="8"/>
  <c r="AP45" i="8"/>
  <c r="AP44" i="8"/>
  <c r="AP43" i="8"/>
  <c r="AP42" i="8"/>
  <c r="AP41" i="8"/>
  <c r="AP40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N63" i="8"/>
  <c r="AN62" i="8"/>
  <c r="AN61" i="8"/>
  <c r="AN60" i="8"/>
  <c r="AN59" i="8"/>
  <c r="AN58" i="8"/>
  <c r="AN57" i="8"/>
  <c r="AN56" i="8"/>
  <c r="AN55" i="8"/>
  <c r="AN54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L63" i="8"/>
  <c r="AL62" i="8"/>
  <c r="AL61" i="8"/>
  <c r="AL60" i="8"/>
  <c r="AL59" i="8"/>
  <c r="AL58" i="8"/>
  <c r="AL57" i="8"/>
  <c r="AL56" i="8"/>
  <c r="AL55" i="8"/>
  <c r="AL54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J63" i="8"/>
  <c r="AJ62" i="8"/>
  <c r="AJ61" i="8"/>
  <c r="AJ60" i="8"/>
  <c r="AJ59" i="8"/>
  <c r="AJ58" i="8"/>
  <c r="AJ57" i="8"/>
  <c r="AJ56" i="8"/>
  <c r="AJ55" i="8"/>
  <c r="AJ54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F63" i="8"/>
  <c r="AF62" i="8"/>
  <c r="AF61" i="8"/>
  <c r="AF60" i="8"/>
  <c r="AF59" i="8"/>
  <c r="AF58" i="8"/>
  <c r="AF57" i="8"/>
  <c r="AF56" i="8"/>
  <c r="AF55" i="8"/>
  <c r="AF54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D63" i="8"/>
  <c r="AD62" i="8"/>
  <c r="AD61" i="8"/>
  <c r="AD60" i="8"/>
  <c r="AD59" i="8"/>
  <c r="AD58" i="8"/>
  <c r="AD57" i="8"/>
  <c r="AD56" i="8"/>
  <c r="AD55" i="8"/>
  <c r="AD54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B63" i="8"/>
  <c r="AB62" i="8"/>
  <c r="AB61" i="8"/>
  <c r="AB60" i="8"/>
  <c r="AB59" i="8"/>
  <c r="AB58" i="8"/>
  <c r="AB57" i="8"/>
  <c r="AB56" i="8"/>
  <c r="AB55" i="8"/>
  <c r="AB54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T63" i="8" l="1"/>
  <c r="AT62" i="8"/>
  <c r="AT61" i="8"/>
  <c r="AT60" i="8"/>
  <c r="AT59" i="8"/>
  <c r="AT58" i="8"/>
  <c r="AT57" i="8"/>
  <c r="AT56" i="8"/>
  <c r="AT55" i="8"/>
  <c r="AT54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T9" i="8"/>
  <c r="AT8" i="8"/>
  <c r="AT7" i="8"/>
  <c r="AS52" i="8"/>
  <c r="AS38" i="8"/>
  <c r="AS23" i="8"/>
  <c r="AS5" i="8"/>
  <c r="AL52" i="8"/>
  <c r="AJ52" i="8"/>
  <c r="AJ38" i="8"/>
  <c r="AH63" i="8"/>
  <c r="AH62" i="8"/>
  <c r="AH61" i="8"/>
  <c r="AH60" i="8"/>
  <c r="AH59" i="8"/>
  <c r="AH58" i="8"/>
  <c r="AH57" i="8"/>
  <c r="AH56" i="8"/>
  <c r="AH55" i="8"/>
  <c r="AH54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F38" i="8"/>
  <c r="AF5" i="8"/>
  <c r="AD52" i="8"/>
  <c r="AD38" i="8"/>
  <c r="AB38" i="8"/>
  <c r="AB5" i="8"/>
  <c r="Z63" i="8"/>
  <c r="Z62" i="8"/>
  <c r="Z61" i="8"/>
  <c r="Z60" i="8"/>
  <c r="Z59" i="8"/>
  <c r="Z58" i="8"/>
  <c r="Z57" i="8"/>
  <c r="Z56" i="8"/>
  <c r="Z55" i="8"/>
  <c r="Z54" i="8"/>
  <c r="Z51" i="8"/>
  <c r="Z50" i="8"/>
  <c r="Z49" i="8"/>
  <c r="Z48" i="8"/>
  <c r="Z47" i="8"/>
  <c r="Z46" i="8"/>
  <c r="Z45" i="8"/>
  <c r="Z44" i="8"/>
  <c r="Z43" i="8"/>
  <c r="Z42" i="8"/>
  <c r="Z41" i="8"/>
  <c r="Z40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AQ5" i="8"/>
  <c r="AO5" i="8"/>
  <c r="AM5" i="8"/>
  <c r="AK5" i="8"/>
  <c r="AI5" i="8"/>
  <c r="AG5" i="8"/>
  <c r="AE5" i="8"/>
  <c r="AC5" i="8"/>
  <c r="AA5" i="8"/>
  <c r="Y5" i="8"/>
  <c r="B52" i="8"/>
  <c r="C52" i="8"/>
  <c r="D52" i="8"/>
  <c r="E52" i="8"/>
  <c r="E53" i="8" s="1"/>
  <c r="F52" i="8"/>
  <c r="F53" i="8" s="1"/>
  <c r="G52" i="8"/>
  <c r="G53" i="8" s="1"/>
  <c r="H52" i="8"/>
  <c r="I52" i="8"/>
  <c r="I53" i="8" s="1"/>
  <c r="J52" i="8"/>
  <c r="K52" i="8"/>
  <c r="K53" i="8" s="1"/>
  <c r="L52" i="8"/>
  <c r="M52" i="8"/>
  <c r="M53" i="8" s="1"/>
  <c r="N52" i="8"/>
  <c r="O52" i="8"/>
  <c r="O53" i="8" s="1"/>
  <c r="P52" i="8"/>
  <c r="Q52" i="8"/>
  <c r="Q53" i="8" s="1"/>
  <c r="R52" i="8"/>
  <c r="S52" i="8"/>
  <c r="S53" i="8" s="1"/>
  <c r="T52" i="8"/>
  <c r="U52" i="8"/>
  <c r="U53" i="8" s="1"/>
  <c r="V52" i="8"/>
  <c r="W52" i="8"/>
  <c r="W53" i="8" s="1"/>
  <c r="X52" i="8"/>
  <c r="Y52" i="8"/>
  <c r="AA52" i="8"/>
  <c r="AC52" i="8"/>
  <c r="AE52" i="8"/>
  <c r="AG52" i="8"/>
  <c r="AI52" i="8"/>
  <c r="AK52" i="8"/>
  <c r="AM52" i="8"/>
  <c r="AO52" i="8"/>
  <c r="AQ52" i="8"/>
  <c r="B38" i="8"/>
  <c r="C38" i="8"/>
  <c r="D38" i="8"/>
  <c r="E38" i="8"/>
  <c r="E39" i="8" s="1"/>
  <c r="F38" i="8"/>
  <c r="F39" i="8" s="1"/>
  <c r="G38" i="8"/>
  <c r="G39" i="8" s="1"/>
  <c r="H38" i="8"/>
  <c r="I38" i="8"/>
  <c r="I39" i="8" s="1"/>
  <c r="J38" i="8"/>
  <c r="K38" i="8"/>
  <c r="K39" i="8" s="1"/>
  <c r="L38" i="8"/>
  <c r="M38" i="8"/>
  <c r="M39" i="8" s="1"/>
  <c r="N38" i="8"/>
  <c r="O38" i="8"/>
  <c r="O39" i="8" s="1"/>
  <c r="P38" i="8"/>
  <c r="Q38" i="8"/>
  <c r="Q39" i="8" s="1"/>
  <c r="R38" i="8"/>
  <c r="S38" i="8"/>
  <c r="S39" i="8" s="1"/>
  <c r="T38" i="8"/>
  <c r="U38" i="8"/>
  <c r="U39" i="8" s="1"/>
  <c r="V38" i="8"/>
  <c r="W38" i="8"/>
  <c r="W39" i="8" s="1"/>
  <c r="X38" i="8"/>
  <c r="Y38" i="8"/>
  <c r="AA38" i="8"/>
  <c r="AC38" i="8"/>
  <c r="AE38" i="8"/>
  <c r="AG38" i="8"/>
  <c r="AI38" i="8"/>
  <c r="AK38" i="8"/>
  <c r="AM38" i="8"/>
  <c r="AO38" i="8"/>
  <c r="AQ38" i="8"/>
  <c r="B23" i="8"/>
  <c r="C23" i="8"/>
  <c r="D23" i="8"/>
  <c r="E23" i="8"/>
  <c r="E24" i="8" s="1"/>
  <c r="F23" i="8"/>
  <c r="F24" i="8" s="1"/>
  <c r="G23" i="8"/>
  <c r="G24" i="8" s="1"/>
  <c r="H23" i="8"/>
  <c r="I23" i="8"/>
  <c r="I24" i="8" s="1"/>
  <c r="J23" i="8"/>
  <c r="K23" i="8"/>
  <c r="K24" i="8" s="1"/>
  <c r="L23" i="8"/>
  <c r="M23" i="8"/>
  <c r="M24" i="8" s="1"/>
  <c r="N23" i="8"/>
  <c r="O23" i="8"/>
  <c r="O24" i="8" s="1"/>
  <c r="P23" i="8"/>
  <c r="Q23" i="8"/>
  <c r="Q24" i="8" s="1"/>
  <c r="R23" i="8"/>
  <c r="S23" i="8"/>
  <c r="S24" i="8" s="1"/>
  <c r="T23" i="8"/>
  <c r="U23" i="8"/>
  <c r="U24" i="8" s="1"/>
  <c r="V23" i="8"/>
  <c r="W23" i="8"/>
  <c r="W24" i="8" s="1"/>
  <c r="X23" i="8"/>
  <c r="Y23" i="8"/>
  <c r="AA23" i="8"/>
  <c r="AC23" i="8"/>
  <c r="AE23" i="8"/>
  <c r="AG23" i="8"/>
  <c r="AI23" i="8"/>
  <c r="AK23" i="8"/>
  <c r="AM23" i="8"/>
  <c r="AO23" i="8"/>
  <c r="AQ23" i="8"/>
  <c r="E5" i="8"/>
  <c r="E6" i="8" s="1"/>
  <c r="F5" i="8"/>
  <c r="F6" i="8" s="1"/>
  <c r="G5" i="8"/>
  <c r="G6" i="8" s="1"/>
  <c r="I5" i="8"/>
  <c r="I6" i="8" s="1"/>
  <c r="K5" i="8"/>
  <c r="K6" i="8" s="1"/>
  <c r="M5" i="8"/>
  <c r="M6" i="8" s="1"/>
  <c r="O5" i="8"/>
  <c r="O6" i="8" s="1"/>
  <c r="Q5" i="8"/>
  <c r="Q6" i="8" s="1"/>
  <c r="S5" i="8"/>
  <c r="S6" i="8" s="1"/>
  <c r="U5" i="8"/>
  <c r="U6" i="8" s="1"/>
  <c r="W5" i="8"/>
  <c r="W6" i="8" s="1"/>
  <c r="Z52" i="7"/>
  <c r="Z38" i="7"/>
  <c r="Z23" i="7"/>
  <c r="Z5" i="7"/>
  <c r="Y5" i="7"/>
  <c r="X5" i="7"/>
  <c r="W5" i="7"/>
  <c r="V5" i="7"/>
  <c r="U5" i="7"/>
  <c r="T5" i="7"/>
  <c r="S5" i="7"/>
  <c r="R5" i="7"/>
  <c r="Q5" i="7"/>
  <c r="P5" i="7"/>
  <c r="B52" i="7"/>
  <c r="C52" i="7"/>
  <c r="D52" i="7"/>
  <c r="E52" i="7"/>
  <c r="F52" i="7"/>
  <c r="G52" i="7"/>
  <c r="H52" i="7"/>
  <c r="I52" i="7"/>
  <c r="J52" i="7"/>
  <c r="K52" i="7"/>
  <c r="L52" i="7"/>
  <c r="L53" i="7" s="1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B53" i="7"/>
  <c r="C53" i="7"/>
  <c r="D53" i="7"/>
  <c r="E53" i="7"/>
  <c r="F53" i="7"/>
  <c r="G53" i="7"/>
  <c r="H53" i="7"/>
  <c r="I53" i="7"/>
  <c r="J53" i="7"/>
  <c r="K53" i="7"/>
  <c r="M53" i="7"/>
  <c r="N53" i="7"/>
  <c r="O53" i="7"/>
  <c r="B38" i="7"/>
  <c r="B39" i="7" s="1"/>
  <c r="C38" i="7"/>
  <c r="C39" i="7" s="1"/>
  <c r="D38" i="7"/>
  <c r="D39" i="7" s="1"/>
  <c r="E38" i="7"/>
  <c r="E39" i="7" s="1"/>
  <c r="F38" i="7"/>
  <c r="F39" i="7" s="1"/>
  <c r="G38" i="7"/>
  <c r="G39" i="7" s="1"/>
  <c r="H38" i="7"/>
  <c r="H39" i="7" s="1"/>
  <c r="I38" i="7"/>
  <c r="J38" i="7"/>
  <c r="K38" i="7"/>
  <c r="K39" i="7" s="1"/>
  <c r="L38" i="7"/>
  <c r="L39" i="7" s="1"/>
  <c r="M38" i="7"/>
  <c r="M39" i="7" s="1"/>
  <c r="N38" i="7"/>
  <c r="N39" i="7" s="1"/>
  <c r="O38" i="7"/>
  <c r="O39" i="7" s="1"/>
  <c r="P38" i="7"/>
  <c r="Q38" i="7"/>
  <c r="R38" i="7"/>
  <c r="S38" i="7"/>
  <c r="T38" i="7"/>
  <c r="U38" i="7"/>
  <c r="V38" i="7"/>
  <c r="W38" i="7"/>
  <c r="X38" i="7"/>
  <c r="Y38" i="7"/>
  <c r="I39" i="7"/>
  <c r="J39" i="7"/>
  <c r="B23" i="7"/>
  <c r="C23" i="7"/>
  <c r="D23" i="7"/>
  <c r="E23" i="7"/>
  <c r="F23" i="7"/>
  <c r="F24" i="7" s="1"/>
  <c r="G23" i="7"/>
  <c r="G24" i="7" s="1"/>
  <c r="H23" i="7"/>
  <c r="H24" i="7" s="1"/>
  <c r="I23" i="7"/>
  <c r="I24" i="7" s="1"/>
  <c r="J23" i="7"/>
  <c r="J24" i="7" s="1"/>
  <c r="K23" i="7"/>
  <c r="K24" i="7" s="1"/>
  <c r="L23" i="7"/>
  <c r="L24" i="7" s="1"/>
  <c r="M23" i="7"/>
  <c r="N23" i="7"/>
  <c r="N24" i="7" s="1"/>
  <c r="O23" i="7"/>
  <c r="O24" i="7" s="1"/>
  <c r="P23" i="7"/>
  <c r="Q23" i="7"/>
  <c r="R23" i="7"/>
  <c r="S23" i="7"/>
  <c r="T23" i="7"/>
  <c r="U23" i="7"/>
  <c r="V23" i="7"/>
  <c r="W23" i="7"/>
  <c r="X23" i="7"/>
  <c r="Y23" i="7"/>
  <c r="B24" i="7"/>
  <c r="C24" i="7"/>
  <c r="D24" i="7"/>
  <c r="E24" i="7"/>
  <c r="M24" i="7"/>
  <c r="B5" i="7"/>
  <c r="B6" i="7" s="1"/>
  <c r="C5" i="7"/>
  <c r="C6" i="7" s="1"/>
  <c r="D5" i="7"/>
  <c r="D6" i="7" s="1"/>
  <c r="E5" i="7"/>
  <c r="E6" i="7" s="1"/>
  <c r="F5" i="7"/>
  <c r="G5" i="7"/>
  <c r="G6" i="7" s="1"/>
  <c r="H5" i="7"/>
  <c r="I5" i="7"/>
  <c r="I6" i="7" s="1"/>
  <c r="J5" i="7"/>
  <c r="J6" i="7" s="1"/>
  <c r="K5" i="7"/>
  <c r="K6" i="7" s="1"/>
  <c r="L5" i="7"/>
  <c r="L6" i="7" s="1"/>
  <c r="M5" i="7"/>
  <c r="M6" i="7" s="1"/>
  <c r="N5" i="7"/>
  <c r="O5" i="7"/>
  <c r="O6" i="7" s="1"/>
  <c r="F6" i="7"/>
  <c r="H6" i="7"/>
  <c r="N6" i="7"/>
  <c r="Z52" i="6"/>
  <c r="Z38" i="6"/>
  <c r="Z23" i="6"/>
  <c r="Z5" i="6"/>
  <c r="Y5" i="6"/>
  <c r="X5" i="6"/>
  <c r="W5" i="6"/>
  <c r="V5" i="6"/>
  <c r="U5" i="6"/>
  <c r="T5" i="6"/>
  <c r="S5" i="6"/>
  <c r="R5" i="6"/>
  <c r="Q5" i="6"/>
  <c r="P5" i="6"/>
  <c r="B52" i="6"/>
  <c r="B53" i="6" s="1"/>
  <c r="C52" i="6"/>
  <c r="C53" i="6" s="1"/>
  <c r="D52" i="6"/>
  <c r="D53" i="6" s="1"/>
  <c r="E52" i="6"/>
  <c r="E53" i="6" s="1"/>
  <c r="F52" i="6"/>
  <c r="G52" i="6"/>
  <c r="G53" i="6" s="1"/>
  <c r="H52" i="6"/>
  <c r="H53" i="6" s="1"/>
  <c r="I52" i="6"/>
  <c r="I53" i="6" s="1"/>
  <c r="J52" i="6"/>
  <c r="J53" i="6" s="1"/>
  <c r="K52" i="6"/>
  <c r="L52" i="6"/>
  <c r="L53" i="6" s="1"/>
  <c r="M52" i="6"/>
  <c r="M53" i="6" s="1"/>
  <c r="N52" i="6"/>
  <c r="O52" i="6"/>
  <c r="O53" i="6" s="1"/>
  <c r="P52" i="6"/>
  <c r="Q52" i="6"/>
  <c r="R52" i="6"/>
  <c r="S52" i="6"/>
  <c r="T52" i="6"/>
  <c r="U52" i="6"/>
  <c r="V52" i="6"/>
  <c r="W52" i="6"/>
  <c r="X52" i="6"/>
  <c r="Y52" i="6"/>
  <c r="F53" i="6"/>
  <c r="K53" i="6"/>
  <c r="N53" i="6"/>
  <c r="B38" i="6"/>
  <c r="C38" i="6"/>
  <c r="D38" i="6"/>
  <c r="E38" i="6"/>
  <c r="F38" i="6"/>
  <c r="G38" i="6"/>
  <c r="H38" i="6"/>
  <c r="I38" i="6"/>
  <c r="I39" i="6" s="1"/>
  <c r="J38" i="6"/>
  <c r="K38" i="6"/>
  <c r="L38" i="6"/>
  <c r="L39" i="6" s="1"/>
  <c r="M38" i="6"/>
  <c r="N38" i="6"/>
  <c r="N39" i="6" s="1"/>
  <c r="O38" i="6"/>
  <c r="O39" i="6" s="1"/>
  <c r="P38" i="6"/>
  <c r="Q38" i="6"/>
  <c r="R38" i="6"/>
  <c r="S38" i="6"/>
  <c r="T38" i="6"/>
  <c r="U38" i="6"/>
  <c r="V38" i="6"/>
  <c r="W38" i="6"/>
  <c r="X38" i="6"/>
  <c r="Y38" i="6"/>
  <c r="B39" i="6"/>
  <c r="C39" i="6"/>
  <c r="D39" i="6"/>
  <c r="E39" i="6"/>
  <c r="F39" i="6"/>
  <c r="G39" i="6"/>
  <c r="H39" i="6"/>
  <c r="J39" i="6"/>
  <c r="K39" i="6"/>
  <c r="M39" i="6"/>
  <c r="B23" i="6"/>
  <c r="C23" i="6"/>
  <c r="D23" i="6"/>
  <c r="E23" i="6"/>
  <c r="E24" i="6" s="1"/>
  <c r="F23" i="6"/>
  <c r="F24" i="6" s="1"/>
  <c r="G23" i="6"/>
  <c r="G24" i="6" s="1"/>
  <c r="H23" i="6"/>
  <c r="H24" i="6" s="1"/>
  <c r="I23" i="6"/>
  <c r="I24" i="6" s="1"/>
  <c r="J23" i="6"/>
  <c r="J24" i="6" s="1"/>
  <c r="K23" i="6"/>
  <c r="K24" i="6" s="1"/>
  <c r="L23" i="6"/>
  <c r="L24" i="6" s="1"/>
  <c r="M23" i="6"/>
  <c r="M24" i="6" s="1"/>
  <c r="N23" i="6"/>
  <c r="N24" i="6" s="1"/>
  <c r="O23" i="6"/>
  <c r="O24" i="6" s="1"/>
  <c r="P23" i="6"/>
  <c r="Q23" i="6"/>
  <c r="R23" i="6"/>
  <c r="S23" i="6"/>
  <c r="T23" i="6"/>
  <c r="U23" i="6"/>
  <c r="V23" i="6"/>
  <c r="W23" i="6"/>
  <c r="X23" i="6"/>
  <c r="Y23" i="6"/>
  <c r="B24" i="6"/>
  <c r="C24" i="6"/>
  <c r="D24" i="6"/>
  <c r="B5" i="6"/>
  <c r="B6" i="6" s="1"/>
  <c r="C5" i="6"/>
  <c r="C6" i="6" s="1"/>
  <c r="D5" i="6"/>
  <c r="D6" i="6" s="1"/>
  <c r="E5" i="6"/>
  <c r="E6" i="6" s="1"/>
  <c r="F5" i="6"/>
  <c r="F6" i="6" s="1"/>
  <c r="G5" i="6"/>
  <c r="G6" i="6" s="1"/>
  <c r="H5" i="6"/>
  <c r="H6" i="6" s="1"/>
  <c r="I5" i="6"/>
  <c r="I6" i="6" s="1"/>
  <c r="J5" i="6"/>
  <c r="J6" i="6" s="1"/>
  <c r="K5" i="6"/>
  <c r="K6" i="6" s="1"/>
  <c r="L5" i="6"/>
  <c r="L6" i="6" s="1"/>
  <c r="M5" i="6"/>
  <c r="M6" i="6" s="1"/>
  <c r="N5" i="6"/>
  <c r="N6" i="6" s="1"/>
  <c r="O5" i="6"/>
  <c r="O6" i="6" s="1"/>
  <c r="Z52" i="5"/>
  <c r="Z38" i="5"/>
  <c r="Z23" i="5"/>
  <c r="Z5" i="5"/>
  <c r="B52" i="5"/>
  <c r="C52" i="5"/>
  <c r="D52" i="5"/>
  <c r="E52" i="5"/>
  <c r="F52" i="5"/>
  <c r="F53" i="5" s="1"/>
  <c r="G52" i="5"/>
  <c r="H52" i="5"/>
  <c r="I52" i="5"/>
  <c r="J52" i="5"/>
  <c r="J53" i="5" s="1"/>
  <c r="K52" i="5"/>
  <c r="K53" i="5" s="1"/>
  <c r="L52" i="5"/>
  <c r="L53" i="5" s="1"/>
  <c r="M52" i="5"/>
  <c r="M53" i="5" s="1"/>
  <c r="N52" i="5"/>
  <c r="N53" i="5" s="1"/>
  <c r="O52" i="5"/>
  <c r="P52" i="5"/>
  <c r="Q52" i="5"/>
  <c r="R52" i="5"/>
  <c r="S52" i="5"/>
  <c r="T52" i="5"/>
  <c r="U52" i="5"/>
  <c r="V52" i="5"/>
  <c r="W52" i="5"/>
  <c r="X52" i="5"/>
  <c r="Y52" i="5"/>
  <c r="B53" i="5"/>
  <c r="C53" i="5"/>
  <c r="D53" i="5"/>
  <c r="E53" i="5"/>
  <c r="G53" i="5"/>
  <c r="H53" i="5"/>
  <c r="I53" i="5"/>
  <c r="O53" i="5"/>
  <c r="B38" i="5"/>
  <c r="C38" i="5"/>
  <c r="D38" i="5"/>
  <c r="E38" i="5"/>
  <c r="F38" i="5"/>
  <c r="G38" i="5"/>
  <c r="H38" i="5"/>
  <c r="I38" i="5"/>
  <c r="J38" i="5"/>
  <c r="K38" i="5"/>
  <c r="L38" i="5"/>
  <c r="M38" i="5"/>
  <c r="M39" i="5" s="1"/>
  <c r="N38" i="5"/>
  <c r="N39" i="5" s="1"/>
  <c r="O38" i="5"/>
  <c r="O39" i="5" s="1"/>
  <c r="P38" i="5"/>
  <c r="Q38" i="5"/>
  <c r="R38" i="5"/>
  <c r="S38" i="5"/>
  <c r="T38" i="5"/>
  <c r="U38" i="5"/>
  <c r="V38" i="5"/>
  <c r="W38" i="5"/>
  <c r="X38" i="5"/>
  <c r="Y38" i="5"/>
  <c r="B39" i="5"/>
  <c r="C39" i="5"/>
  <c r="D39" i="5"/>
  <c r="E39" i="5"/>
  <c r="F39" i="5"/>
  <c r="G39" i="5"/>
  <c r="H39" i="5"/>
  <c r="I39" i="5"/>
  <c r="J39" i="5"/>
  <c r="K39" i="5"/>
  <c r="L39" i="5"/>
  <c r="B23" i="5"/>
  <c r="B24" i="5" s="1"/>
  <c r="C23" i="5"/>
  <c r="C24" i="5" s="1"/>
  <c r="D23" i="5"/>
  <c r="D24" i="5" s="1"/>
  <c r="E23" i="5"/>
  <c r="F23" i="5"/>
  <c r="G23" i="5"/>
  <c r="H23" i="5"/>
  <c r="I23" i="5"/>
  <c r="I24" i="5" s="1"/>
  <c r="J23" i="5"/>
  <c r="J24" i="5" s="1"/>
  <c r="K23" i="5"/>
  <c r="K24" i="5" s="1"/>
  <c r="L23" i="5"/>
  <c r="L24" i="5" s="1"/>
  <c r="M23" i="5"/>
  <c r="N23" i="5"/>
  <c r="O23" i="5"/>
  <c r="O24" i="5" s="1"/>
  <c r="P23" i="5"/>
  <c r="Q23" i="5"/>
  <c r="R23" i="5"/>
  <c r="S23" i="5"/>
  <c r="T23" i="5"/>
  <c r="U23" i="5"/>
  <c r="V23" i="5"/>
  <c r="W23" i="5"/>
  <c r="X23" i="5"/>
  <c r="Y23" i="5"/>
  <c r="E24" i="5"/>
  <c r="F24" i="5"/>
  <c r="G24" i="5"/>
  <c r="H24" i="5"/>
  <c r="M24" i="5"/>
  <c r="N24" i="5"/>
  <c r="B5" i="5"/>
  <c r="C5" i="5"/>
  <c r="C6" i="5" s="1"/>
  <c r="D5" i="5"/>
  <c r="D6" i="5" s="1"/>
  <c r="E5" i="5"/>
  <c r="E6" i="5" s="1"/>
  <c r="F5" i="5"/>
  <c r="F6" i="5" s="1"/>
  <c r="G5" i="5"/>
  <c r="H5" i="5"/>
  <c r="H6" i="5" s="1"/>
  <c r="I5" i="5"/>
  <c r="I6" i="5" s="1"/>
  <c r="J5" i="5"/>
  <c r="J6" i="5" s="1"/>
  <c r="K5" i="5"/>
  <c r="K6" i="5" s="1"/>
  <c r="L5" i="5"/>
  <c r="L6" i="5" s="1"/>
  <c r="M5" i="5"/>
  <c r="M6" i="5" s="1"/>
  <c r="N5" i="5"/>
  <c r="N6" i="5" s="1"/>
  <c r="O5" i="5"/>
  <c r="O6" i="5" s="1"/>
  <c r="P5" i="5"/>
  <c r="Q5" i="5"/>
  <c r="R5" i="5"/>
  <c r="S5" i="5"/>
  <c r="T5" i="5"/>
  <c r="U5" i="5"/>
  <c r="V5" i="5"/>
  <c r="W5" i="5"/>
  <c r="X5" i="5"/>
  <c r="Y5" i="5"/>
  <c r="B6" i="5"/>
  <c r="G6" i="5"/>
  <c r="Y5" i="4"/>
  <c r="AS5" i="4"/>
  <c r="AQ5" i="4"/>
  <c r="AO5" i="4"/>
  <c r="AM5" i="4"/>
  <c r="AK5" i="4"/>
  <c r="AI5" i="4"/>
  <c r="AG5" i="4"/>
  <c r="AE5" i="4"/>
  <c r="AC5" i="4"/>
  <c r="AA5" i="4"/>
  <c r="AS52" i="4"/>
  <c r="AQ52" i="4"/>
  <c r="AO52" i="4"/>
  <c r="AM52" i="4"/>
  <c r="AK52" i="4"/>
  <c r="AI52" i="4"/>
  <c r="AG52" i="4"/>
  <c r="AE52" i="4"/>
  <c r="AC52" i="4"/>
  <c r="AA52" i="4"/>
  <c r="Y52" i="4"/>
  <c r="X52" i="4"/>
  <c r="W52" i="4"/>
  <c r="W53" i="4" s="1"/>
  <c r="V52" i="4"/>
  <c r="U52" i="4"/>
  <c r="U53" i="4" s="1"/>
  <c r="T52" i="4"/>
  <c r="S52" i="4"/>
  <c r="S53" i="4" s="1"/>
  <c r="R52" i="4"/>
  <c r="Q52" i="4"/>
  <c r="Q53" i="4" s="1"/>
  <c r="P52" i="4"/>
  <c r="O52" i="4"/>
  <c r="O53" i="4" s="1"/>
  <c r="N52" i="4"/>
  <c r="M52" i="4"/>
  <c r="M53" i="4" s="1"/>
  <c r="L52" i="4"/>
  <c r="K52" i="4"/>
  <c r="K53" i="4" s="1"/>
  <c r="J52" i="4"/>
  <c r="I52" i="4"/>
  <c r="I53" i="4" s="1"/>
  <c r="H52" i="4"/>
  <c r="G52" i="4"/>
  <c r="G53" i="4" s="1"/>
  <c r="F52" i="4"/>
  <c r="F53" i="4" s="1"/>
  <c r="E52" i="4"/>
  <c r="E53" i="4" s="1"/>
  <c r="D52" i="4"/>
  <c r="D53" i="4" s="1"/>
  <c r="C52" i="4"/>
  <c r="B52" i="4"/>
  <c r="B38" i="4"/>
  <c r="C38" i="4"/>
  <c r="D38" i="4"/>
  <c r="E38" i="4"/>
  <c r="F38" i="4"/>
  <c r="G38" i="4"/>
  <c r="H38" i="4"/>
  <c r="I38" i="4"/>
  <c r="I39" i="4" s="1"/>
  <c r="J38" i="4"/>
  <c r="K38" i="4"/>
  <c r="K39" i="4" s="1"/>
  <c r="L38" i="4"/>
  <c r="M38" i="4"/>
  <c r="M39" i="4" s="1"/>
  <c r="N38" i="4"/>
  <c r="O38" i="4"/>
  <c r="O39" i="4" s="1"/>
  <c r="P38" i="4"/>
  <c r="Q38" i="4"/>
  <c r="Q39" i="4" s="1"/>
  <c r="R38" i="4"/>
  <c r="S38" i="4"/>
  <c r="S39" i="4" s="1"/>
  <c r="T38" i="4"/>
  <c r="U38" i="4"/>
  <c r="U39" i="4" s="1"/>
  <c r="V38" i="4"/>
  <c r="W38" i="4"/>
  <c r="W39" i="4" s="1"/>
  <c r="X38" i="4"/>
  <c r="Y38" i="4"/>
  <c r="AA38" i="4"/>
  <c r="AC38" i="4"/>
  <c r="AE38" i="4"/>
  <c r="AG38" i="4"/>
  <c r="AI38" i="4"/>
  <c r="AK38" i="4"/>
  <c r="AM38" i="4"/>
  <c r="AO38" i="4"/>
  <c r="AQ38" i="4"/>
  <c r="AS38" i="4"/>
  <c r="D39" i="4"/>
  <c r="E39" i="4"/>
  <c r="F39" i="4"/>
  <c r="G39" i="4"/>
  <c r="B23" i="4"/>
  <c r="C23" i="4"/>
  <c r="D23" i="4"/>
  <c r="E23" i="4"/>
  <c r="F23" i="4"/>
  <c r="G23" i="4"/>
  <c r="H23" i="4"/>
  <c r="I23" i="4"/>
  <c r="I24" i="4" s="1"/>
  <c r="J23" i="4"/>
  <c r="K23" i="4"/>
  <c r="K24" i="4" s="1"/>
  <c r="L23" i="4"/>
  <c r="M23" i="4"/>
  <c r="M24" i="4" s="1"/>
  <c r="N23" i="4"/>
  <c r="O23" i="4"/>
  <c r="O24" i="4" s="1"/>
  <c r="P23" i="4"/>
  <c r="Q23" i="4"/>
  <c r="Q24" i="4" s="1"/>
  <c r="R23" i="4"/>
  <c r="S23" i="4"/>
  <c r="S24" i="4" s="1"/>
  <c r="T23" i="4"/>
  <c r="U23" i="4"/>
  <c r="U24" i="4" s="1"/>
  <c r="V23" i="4"/>
  <c r="W23" i="4"/>
  <c r="X23" i="4"/>
  <c r="Y23" i="4"/>
  <c r="AA23" i="4"/>
  <c r="AC23" i="4"/>
  <c r="AE23" i="4"/>
  <c r="AG23" i="4"/>
  <c r="AI23" i="4"/>
  <c r="AK23" i="4"/>
  <c r="AM23" i="4"/>
  <c r="AO23" i="4"/>
  <c r="AQ23" i="4"/>
  <c r="AS23" i="4"/>
  <c r="D24" i="4"/>
  <c r="E24" i="4"/>
  <c r="F24" i="4"/>
  <c r="G24" i="4"/>
  <c r="W2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4" i="4"/>
  <c r="AT55" i="4"/>
  <c r="AT56" i="4"/>
  <c r="AT57" i="4"/>
  <c r="AT58" i="4"/>
  <c r="AT59" i="4"/>
  <c r="AT60" i="4"/>
  <c r="AT61" i="4"/>
  <c r="AT62" i="4"/>
  <c r="AT63" i="4"/>
  <c r="AT7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4" i="4"/>
  <c r="AR55" i="4"/>
  <c r="AR56" i="4"/>
  <c r="AR57" i="4"/>
  <c r="AR58" i="4"/>
  <c r="AR59" i="4"/>
  <c r="AR60" i="4"/>
  <c r="AR61" i="4"/>
  <c r="AR62" i="4"/>
  <c r="AR63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4" i="4"/>
  <c r="AP55" i="4"/>
  <c r="AP56" i="4"/>
  <c r="AP57" i="4"/>
  <c r="AP58" i="4"/>
  <c r="AP59" i="4"/>
  <c r="AP60" i="4"/>
  <c r="AP61" i="4"/>
  <c r="AP62" i="4"/>
  <c r="AP63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4" i="4"/>
  <c r="AN55" i="4"/>
  <c r="AN56" i="4"/>
  <c r="AN57" i="4"/>
  <c r="AN58" i="4"/>
  <c r="AN59" i="4"/>
  <c r="AN60" i="4"/>
  <c r="AN61" i="4"/>
  <c r="AN62" i="4"/>
  <c r="AN63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4" i="4"/>
  <c r="AL55" i="4"/>
  <c r="AL56" i="4"/>
  <c r="AL57" i="4"/>
  <c r="AL58" i="4"/>
  <c r="AL59" i="4"/>
  <c r="AL60" i="4"/>
  <c r="AL61" i="4"/>
  <c r="AL62" i="4"/>
  <c r="AL63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4" i="4"/>
  <c r="AJ55" i="4"/>
  <c r="AJ56" i="4"/>
  <c r="AJ57" i="4"/>
  <c r="AJ58" i="4"/>
  <c r="AJ59" i="4"/>
  <c r="AJ60" i="4"/>
  <c r="AJ61" i="4"/>
  <c r="AJ62" i="4"/>
  <c r="AJ63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4" i="4"/>
  <c r="AH55" i="4"/>
  <c r="AH56" i="4"/>
  <c r="AH57" i="4"/>
  <c r="AH58" i="4"/>
  <c r="AH59" i="4"/>
  <c r="AH60" i="4"/>
  <c r="AH61" i="4"/>
  <c r="AH62" i="4"/>
  <c r="AH63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4" i="4"/>
  <c r="AF55" i="4"/>
  <c r="AF56" i="4"/>
  <c r="AF57" i="4"/>
  <c r="AF58" i="4"/>
  <c r="AF59" i="4"/>
  <c r="AF60" i="4"/>
  <c r="AF61" i="4"/>
  <c r="AF62" i="4"/>
  <c r="AF63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4" i="4"/>
  <c r="AD55" i="4"/>
  <c r="AD56" i="4"/>
  <c r="AD57" i="4"/>
  <c r="AD58" i="4"/>
  <c r="AD59" i="4"/>
  <c r="AD60" i="4"/>
  <c r="AD61" i="4"/>
  <c r="AD62" i="4"/>
  <c r="AD63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4" i="4"/>
  <c r="AB55" i="4"/>
  <c r="AB56" i="4"/>
  <c r="AB57" i="4"/>
  <c r="AB58" i="4"/>
  <c r="AB59" i="4"/>
  <c r="AB60" i="4"/>
  <c r="AB61" i="4"/>
  <c r="AB62" i="4"/>
  <c r="AB63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40" i="4"/>
  <c r="Z41" i="4"/>
  <c r="Z42" i="4"/>
  <c r="Z43" i="4"/>
  <c r="Z44" i="4"/>
  <c r="Z45" i="4"/>
  <c r="Z46" i="4"/>
  <c r="Z47" i="4"/>
  <c r="Z48" i="4"/>
  <c r="Z49" i="4"/>
  <c r="Z50" i="4"/>
  <c r="Z51" i="4"/>
  <c r="Z54" i="4"/>
  <c r="Z55" i="4"/>
  <c r="Z56" i="4"/>
  <c r="Z57" i="4"/>
  <c r="Z58" i="4"/>
  <c r="Z59" i="4"/>
  <c r="Z60" i="4"/>
  <c r="Z61" i="4"/>
  <c r="Z62" i="4"/>
  <c r="Z63" i="4"/>
  <c r="Z52" i="3"/>
  <c r="Z38" i="3"/>
  <c r="Z23" i="3"/>
  <c r="Z5" i="3"/>
  <c r="B52" i="3"/>
  <c r="C52" i="3"/>
  <c r="D52" i="3"/>
  <c r="D53" i="3" s="1"/>
  <c r="E52" i="3"/>
  <c r="E53" i="3" s="1"/>
  <c r="F52" i="3"/>
  <c r="F53" i="3" s="1"/>
  <c r="G52" i="3"/>
  <c r="G53" i="3" s="1"/>
  <c r="H52" i="3"/>
  <c r="H53" i="3" s="1"/>
  <c r="I52" i="3"/>
  <c r="I53" i="3" s="1"/>
  <c r="J52" i="3"/>
  <c r="J53" i="3" s="1"/>
  <c r="K52" i="3"/>
  <c r="K53" i="3" s="1"/>
  <c r="L52" i="3"/>
  <c r="L53" i="3" s="1"/>
  <c r="M52" i="3"/>
  <c r="M53" i="3" s="1"/>
  <c r="N52" i="3"/>
  <c r="N53" i="3" s="1"/>
  <c r="O52" i="3"/>
  <c r="O53" i="3" s="1"/>
  <c r="P52" i="3"/>
  <c r="Q52" i="3"/>
  <c r="R52" i="3"/>
  <c r="S52" i="3"/>
  <c r="T52" i="3"/>
  <c r="U52" i="3"/>
  <c r="V52" i="3"/>
  <c r="W52" i="3"/>
  <c r="W52" i="14" s="1"/>
  <c r="X52" i="3"/>
  <c r="Y52" i="3"/>
  <c r="B38" i="3"/>
  <c r="C38" i="3"/>
  <c r="D38" i="3"/>
  <c r="D39" i="3" s="1"/>
  <c r="E38" i="3"/>
  <c r="E39" i="3" s="1"/>
  <c r="F38" i="3"/>
  <c r="F39" i="3" s="1"/>
  <c r="G38" i="3"/>
  <c r="G39" i="3" s="1"/>
  <c r="H38" i="3"/>
  <c r="H39" i="3" s="1"/>
  <c r="I38" i="3"/>
  <c r="I39" i="3" s="1"/>
  <c r="J38" i="3"/>
  <c r="K38" i="3"/>
  <c r="K39" i="3" s="1"/>
  <c r="L38" i="3"/>
  <c r="L39" i="3" s="1"/>
  <c r="M38" i="3"/>
  <c r="M39" i="3" s="1"/>
  <c r="N38" i="3"/>
  <c r="N39" i="3" s="1"/>
  <c r="O38" i="3"/>
  <c r="O39" i="3" s="1"/>
  <c r="P38" i="3"/>
  <c r="P38" i="14" s="1"/>
  <c r="Q38" i="3"/>
  <c r="Q38" i="14" s="1"/>
  <c r="R38" i="3"/>
  <c r="S38" i="3"/>
  <c r="T38" i="3"/>
  <c r="U38" i="3"/>
  <c r="V38" i="3"/>
  <c r="W38" i="3"/>
  <c r="X38" i="3"/>
  <c r="X38" i="14" s="1"/>
  <c r="Y38" i="3"/>
  <c r="J39" i="3"/>
  <c r="Y5" i="3"/>
  <c r="X5" i="3"/>
  <c r="X5" i="14" s="1"/>
  <c r="W5" i="3"/>
  <c r="V5" i="3"/>
  <c r="U5" i="3"/>
  <c r="T5" i="3"/>
  <c r="S5" i="3"/>
  <c r="R5" i="3"/>
  <c r="R5" i="14" s="1"/>
  <c r="Q5" i="3"/>
  <c r="P5" i="3"/>
  <c r="P5" i="14" s="1"/>
  <c r="B23" i="3"/>
  <c r="C23" i="3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23" i="3"/>
  <c r="J24" i="3" s="1"/>
  <c r="K23" i="3"/>
  <c r="K24" i="3" s="1"/>
  <c r="L23" i="3"/>
  <c r="M23" i="3"/>
  <c r="M24" i="3" s="1"/>
  <c r="N23" i="3"/>
  <c r="N24" i="3" s="1"/>
  <c r="O23" i="3"/>
  <c r="O24" i="3" s="1"/>
  <c r="P23" i="3"/>
  <c r="Q23" i="3"/>
  <c r="R23" i="3"/>
  <c r="S23" i="3"/>
  <c r="T23" i="3"/>
  <c r="U23" i="3"/>
  <c r="V23" i="3"/>
  <c r="W23" i="3"/>
  <c r="X23" i="3"/>
  <c r="Y23" i="3"/>
  <c r="L24" i="3"/>
  <c r="Y52" i="2"/>
  <c r="X52" i="2"/>
  <c r="W52" i="2"/>
  <c r="V52" i="2"/>
  <c r="U52" i="2"/>
  <c r="T52" i="2"/>
  <c r="S52" i="2"/>
  <c r="R52" i="2"/>
  <c r="Q52" i="2"/>
  <c r="P52" i="2"/>
  <c r="O52" i="2"/>
  <c r="O53" i="2" s="1"/>
  <c r="N52" i="2"/>
  <c r="N53" i="2" s="1"/>
  <c r="M52" i="2"/>
  <c r="M53" i="2" s="1"/>
  <c r="L52" i="2"/>
  <c r="L53" i="2" s="1"/>
  <c r="K52" i="2"/>
  <c r="K53" i="2" s="1"/>
  <c r="J52" i="2"/>
  <c r="J53" i="2" s="1"/>
  <c r="I52" i="2"/>
  <c r="I53" i="2" s="1"/>
  <c r="H52" i="2"/>
  <c r="H53" i="2" s="1"/>
  <c r="G52" i="2"/>
  <c r="G53" i="2" s="1"/>
  <c r="F52" i="2"/>
  <c r="F53" i="2" s="1"/>
  <c r="E52" i="2"/>
  <c r="E53" i="2" s="1"/>
  <c r="D52" i="2"/>
  <c r="D53" i="2" s="1"/>
  <c r="C52" i="2"/>
  <c r="B52" i="2"/>
  <c r="Y38" i="2"/>
  <c r="X38" i="2"/>
  <c r="W38" i="2"/>
  <c r="V38" i="2"/>
  <c r="U38" i="2"/>
  <c r="T38" i="2"/>
  <c r="S38" i="2"/>
  <c r="R38" i="2"/>
  <c r="Q38" i="2"/>
  <c r="P38" i="2"/>
  <c r="O38" i="2"/>
  <c r="O39" i="2" s="1"/>
  <c r="N38" i="2"/>
  <c r="N39" i="2" s="1"/>
  <c r="M38" i="2"/>
  <c r="M39" i="2" s="1"/>
  <c r="L38" i="2"/>
  <c r="L39" i="2" s="1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B38" i="2"/>
  <c r="Y23" i="2"/>
  <c r="X23" i="2"/>
  <c r="W23" i="2"/>
  <c r="V23" i="2"/>
  <c r="U23" i="2"/>
  <c r="T23" i="2"/>
  <c r="S23" i="2"/>
  <c r="R23" i="2"/>
  <c r="Q23" i="2"/>
  <c r="P23" i="2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B23" i="2"/>
  <c r="Y5" i="2"/>
  <c r="X5" i="2"/>
  <c r="W5" i="2"/>
  <c r="V5" i="2"/>
  <c r="U5" i="2"/>
  <c r="U4" i="2" s="1"/>
  <c r="T5" i="2"/>
  <c r="S5" i="2"/>
  <c r="S4" i="2" s="1"/>
  <c r="R5" i="2"/>
  <c r="Q5" i="2"/>
  <c r="P5" i="2"/>
  <c r="W4" i="2"/>
  <c r="Q4" i="2"/>
  <c r="P4" i="2"/>
  <c r="Z52" i="2"/>
  <c r="Z38" i="2"/>
  <c r="Z23" i="2"/>
  <c r="Z5" i="2"/>
  <c r="B52" i="1"/>
  <c r="C52" i="1"/>
  <c r="D52" i="1"/>
  <c r="D53" i="1" s="1"/>
  <c r="E52" i="1"/>
  <c r="E53" i="1" s="1"/>
  <c r="F52" i="1"/>
  <c r="F53" i="1" s="1"/>
  <c r="G52" i="1"/>
  <c r="G53" i="1" s="1"/>
  <c r="H52" i="1"/>
  <c r="H53" i="1" s="1"/>
  <c r="I52" i="1"/>
  <c r="J52" i="1"/>
  <c r="J53" i="1" s="1"/>
  <c r="K52" i="1"/>
  <c r="K53" i="1" s="1"/>
  <c r="L52" i="1"/>
  <c r="L53" i="1" s="1"/>
  <c r="M52" i="1"/>
  <c r="M53" i="1" s="1"/>
  <c r="N52" i="1"/>
  <c r="N53" i="1" s="1"/>
  <c r="O52" i="1"/>
  <c r="O53" i="1" s="1"/>
  <c r="I53" i="1"/>
  <c r="B38" i="1"/>
  <c r="C38" i="1"/>
  <c r="D38" i="1"/>
  <c r="D39" i="1" s="1"/>
  <c r="E38" i="1"/>
  <c r="E39" i="1" s="1"/>
  <c r="F38" i="1"/>
  <c r="F39" i="1" s="1"/>
  <c r="G38" i="1"/>
  <c r="G39" i="1" s="1"/>
  <c r="H38" i="1"/>
  <c r="I38" i="1"/>
  <c r="J38" i="1"/>
  <c r="J39" i="1" s="1"/>
  <c r="K38" i="1"/>
  <c r="K39" i="1" s="1"/>
  <c r="L38" i="1"/>
  <c r="L39" i="1" s="1"/>
  <c r="M38" i="1"/>
  <c r="M39" i="1" s="1"/>
  <c r="N38" i="1"/>
  <c r="N39" i="1" s="1"/>
  <c r="O38" i="1"/>
  <c r="O39" i="1" s="1"/>
  <c r="H39" i="1"/>
  <c r="I39" i="1"/>
  <c r="B23" i="1"/>
  <c r="C23" i="1"/>
  <c r="D23" i="1"/>
  <c r="D24" i="1" s="1"/>
  <c r="E23" i="1"/>
  <c r="E24" i="1" s="1"/>
  <c r="F23" i="1"/>
  <c r="F24" i="1" s="1"/>
  <c r="G23" i="1"/>
  <c r="G24" i="1" s="1"/>
  <c r="H23" i="1"/>
  <c r="I23" i="1"/>
  <c r="I24" i="1" s="1"/>
  <c r="J23" i="1"/>
  <c r="J24" i="1" s="1"/>
  <c r="K23" i="1"/>
  <c r="K24" i="1" s="1"/>
  <c r="L23" i="1"/>
  <c r="L24" i="1" s="1"/>
  <c r="M23" i="1"/>
  <c r="M24" i="1" s="1"/>
  <c r="N23" i="1"/>
  <c r="N24" i="1" s="1"/>
  <c r="O23" i="1"/>
  <c r="O24" i="1" s="1"/>
  <c r="H24" i="1"/>
  <c r="Z52" i="1"/>
  <c r="Y52" i="1"/>
  <c r="X52" i="1"/>
  <c r="W52" i="1"/>
  <c r="V52" i="1"/>
  <c r="U52" i="1"/>
  <c r="T52" i="1"/>
  <c r="S52" i="1"/>
  <c r="R52" i="1"/>
  <c r="Q52" i="1"/>
  <c r="P52" i="1"/>
  <c r="Z38" i="1"/>
  <c r="Y38" i="1"/>
  <c r="X38" i="1"/>
  <c r="W38" i="1"/>
  <c r="V38" i="1"/>
  <c r="U38" i="1"/>
  <c r="U38" i="12" s="1"/>
  <c r="T38" i="1"/>
  <c r="S38" i="1"/>
  <c r="R38" i="1"/>
  <c r="Q38" i="1"/>
  <c r="P38" i="1"/>
  <c r="Z23" i="1"/>
  <c r="Y23" i="1"/>
  <c r="X23" i="1"/>
  <c r="W23" i="1"/>
  <c r="W23" i="12" s="1"/>
  <c r="V23" i="1"/>
  <c r="U23" i="1"/>
  <c r="T23" i="1"/>
  <c r="S23" i="1"/>
  <c r="R23" i="1"/>
  <c r="Q23" i="1"/>
  <c r="P23" i="1"/>
  <c r="Z5" i="1"/>
  <c r="Y5" i="1"/>
  <c r="X5" i="1"/>
  <c r="W5" i="1"/>
  <c r="V5" i="1"/>
  <c r="U5" i="1"/>
  <c r="T5" i="1"/>
  <c r="S5" i="1"/>
  <c r="R5" i="1"/>
  <c r="Q5" i="1"/>
  <c r="P5" i="1"/>
  <c r="X52" i="15" l="1"/>
  <c r="P52" i="15"/>
  <c r="Q23" i="13"/>
  <c r="Q5" i="12"/>
  <c r="R52" i="12"/>
  <c r="X52" i="13"/>
  <c r="P52" i="13"/>
  <c r="Q5" i="13"/>
  <c r="Y5" i="13"/>
  <c r="W38" i="14"/>
  <c r="R5" i="12"/>
  <c r="T23" i="13"/>
  <c r="X23" i="12"/>
  <c r="T5" i="12"/>
  <c r="Q23" i="12"/>
  <c r="S52" i="12"/>
  <c r="R23" i="12"/>
  <c r="T52" i="12"/>
  <c r="V38" i="15"/>
  <c r="S5" i="12"/>
  <c r="P38" i="12"/>
  <c r="V38" i="13"/>
  <c r="T52" i="14"/>
  <c r="P23" i="12"/>
  <c r="X38" i="12"/>
  <c r="S38" i="14"/>
  <c r="Y23" i="12"/>
  <c r="U5" i="12"/>
  <c r="W38" i="12"/>
  <c r="T38" i="14"/>
  <c r="R52" i="14"/>
  <c r="T38" i="13"/>
  <c r="S52" i="14"/>
  <c r="Z38" i="15"/>
  <c r="Q38" i="12"/>
  <c r="Y38" i="12"/>
  <c r="X4" i="2"/>
  <c r="X53" i="2" s="1"/>
  <c r="W5" i="14"/>
  <c r="R38" i="14"/>
  <c r="X52" i="14"/>
  <c r="P52" i="14"/>
  <c r="Y23" i="15"/>
  <c r="Q23" i="15"/>
  <c r="T52" i="15"/>
  <c r="S23" i="12"/>
  <c r="T5" i="13"/>
  <c r="R38" i="12"/>
  <c r="Y23" i="13"/>
  <c r="Y38" i="14"/>
  <c r="Y38" i="13"/>
  <c r="Q38" i="13"/>
  <c r="R4" i="7"/>
  <c r="R6" i="7" s="1"/>
  <c r="X4" i="5"/>
  <c r="P4" i="5"/>
  <c r="R52" i="13"/>
  <c r="W5" i="13"/>
  <c r="Y4" i="7"/>
  <c r="Q4" i="7"/>
  <c r="AT38" i="8"/>
  <c r="Y38" i="15"/>
  <c r="Q38" i="15"/>
  <c r="U38" i="14"/>
  <c r="W52" i="12"/>
  <c r="Y5" i="12"/>
  <c r="Q5" i="14"/>
  <c r="Y5" i="14"/>
  <c r="W4" i="5"/>
  <c r="Y52" i="13"/>
  <c r="Q52" i="13"/>
  <c r="P5" i="13"/>
  <c r="X5" i="13"/>
  <c r="S38" i="15"/>
  <c r="R38" i="15"/>
  <c r="S52" i="15"/>
  <c r="W23" i="15"/>
  <c r="AQ4" i="4"/>
  <c r="Y4" i="2"/>
  <c r="R4" i="3"/>
  <c r="R39" i="3" s="1"/>
  <c r="R23" i="14"/>
  <c r="S5" i="15"/>
  <c r="X5" i="12"/>
  <c r="U4" i="3"/>
  <c r="U39" i="3" s="1"/>
  <c r="U23" i="14"/>
  <c r="T5" i="14"/>
  <c r="S4" i="5"/>
  <c r="U52" i="13"/>
  <c r="U4" i="7"/>
  <c r="P5" i="15"/>
  <c r="V23" i="12"/>
  <c r="S38" i="12"/>
  <c r="P52" i="12"/>
  <c r="X52" i="12"/>
  <c r="T4" i="3"/>
  <c r="T39" i="3" s="1"/>
  <c r="T23" i="14"/>
  <c r="U5" i="14"/>
  <c r="V52" i="14"/>
  <c r="R4" i="5"/>
  <c r="X38" i="13"/>
  <c r="P38" i="13"/>
  <c r="T52" i="13"/>
  <c r="U5" i="13"/>
  <c r="T4" i="7"/>
  <c r="T6" i="7" s="1"/>
  <c r="AR5" i="8"/>
  <c r="S23" i="15"/>
  <c r="U38" i="15"/>
  <c r="W52" i="15"/>
  <c r="Q5" i="15"/>
  <c r="Y5" i="15"/>
  <c r="U52" i="15"/>
  <c r="V38" i="12"/>
  <c r="P5" i="12"/>
  <c r="U23" i="12"/>
  <c r="X5" i="15"/>
  <c r="T38" i="12"/>
  <c r="Q52" i="12"/>
  <c r="Y52" i="12"/>
  <c r="V4" i="2"/>
  <c r="S4" i="3"/>
  <c r="S39" i="3" s="1"/>
  <c r="S23" i="14"/>
  <c r="V5" i="14"/>
  <c r="U52" i="14"/>
  <c r="Y4" i="5"/>
  <c r="Q4" i="5"/>
  <c r="W38" i="13"/>
  <c r="S52" i="13"/>
  <c r="V5" i="13"/>
  <c r="S4" i="7"/>
  <c r="S6" i="7" s="1"/>
  <c r="AR38" i="8"/>
  <c r="AT5" i="8"/>
  <c r="R23" i="15"/>
  <c r="T38" i="15"/>
  <c r="V52" i="15"/>
  <c r="Z23" i="15"/>
  <c r="Y4" i="3"/>
  <c r="Y23" i="14"/>
  <c r="P4" i="3"/>
  <c r="P39" i="3" s="1"/>
  <c r="P23" i="14"/>
  <c r="V4" i="5"/>
  <c r="P4" i="7"/>
  <c r="P6" i="7" s="1"/>
  <c r="U5" i="15"/>
  <c r="V5" i="12"/>
  <c r="U52" i="12"/>
  <c r="P23" i="13"/>
  <c r="X23" i="13"/>
  <c r="W4" i="3"/>
  <c r="W39" i="3" s="1"/>
  <c r="W23" i="14"/>
  <c r="Y52" i="14"/>
  <c r="Q52" i="14"/>
  <c r="U4" i="5"/>
  <c r="S38" i="13"/>
  <c r="W52" i="13"/>
  <c r="R5" i="13"/>
  <c r="Z5" i="13"/>
  <c r="W4" i="7"/>
  <c r="X38" i="15"/>
  <c r="P38" i="15"/>
  <c r="R52" i="15"/>
  <c r="V5" i="15"/>
  <c r="Q4" i="3"/>
  <c r="Q39" i="3" s="1"/>
  <c r="Q23" i="14"/>
  <c r="U38" i="13"/>
  <c r="T5" i="15"/>
  <c r="P4" i="1"/>
  <c r="P39" i="1" s="1"/>
  <c r="X4" i="3"/>
  <c r="X39" i="3" s="1"/>
  <c r="X23" i="14"/>
  <c r="V38" i="14"/>
  <c r="X4" i="7"/>
  <c r="X6" i="7" s="1"/>
  <c r="T4" i="1"/>
  <c r="T39" i="1" s="1"/>
  <c r="X4" i="1"/>
  <c r="X53" i="1" s="1"/>
  <c r="W5" i="12"/>
  <c r="T23" i="12"/>
  <c r="V52" i="12"/>
  <c r="V4" i="3"/>
  <c r="V6" i="3" s="1"/>
  <c r="V23" i="14"/>
  <c r="S5" i="14"/>
  <c r="T4" i="5"/>
  <c r="R38" i="13"/>
  <c r="V52" i="13"/>
  <c r="S5" i="13"/>
  <c r="AT23" i="8"/>
  <c r="V4" i="7"/>
  <c r="V6" i="7" s="1"/>
  <c r="U23" i="15"/>
  <c r="W38" i="15"/>
  <c r="Y52" i="15"/>
  <c r="Q52" i="15"/>
  <c r="W5" i="15"/>
  <c r="AH38" i="8"/>
  <c r="V23" i="13"/>
  <c r="S23" i="13"/>
  <c r="R23" i="13"/>
  <c r="W23" i="13"/>
  <c r="U23" i="13"/>
  <c r="Z52" i="14"/>
  <c r="Z38" i="14"/>
  <c r="Z23" i="14"/>
  <c r="Z5" i="14"/>
  <c r="Z38" i="13"/>
  <c r="Z52" i="13"/>
  <c r="AT52" i="8"/>
  <c r="Z52" i="12"/>
  <c r="Z38" i="12"/>
  <c r="Z23" i="12"/>
  <c r="AT5" i="4"/>
  <c r="Z5" i="12"/>
  <c r="Z52" i="15"/>
  <c r="AS4" i="4"/>
  <c r="AS53" i="4" s="1"/>
  <c r="Z5" i="15"/>
  <c r="AO4" i="8"/>
  <c r="AO6" i="8" s="1"/>
  <c r="X23" i="15"/>
  <c r="AK4" i="8"/>
  <c r="AK6" i="8" s="1"/>
  <c r="V23" i="15"/>
  <c r="AG4" i="8"/>
  <c r="AG6" i="8" s="1"/>
  <c r="T23" i="15"/>
  <c r="Y4" i="8"/>
  <c r="P23" i="15"/>
  <c r="AC4" i="8"/>
  <c r="AC6" i="8" s="1"/>
  <c r="R5" i="15"/>
  <c r="T4" i="2"/>
  <c r="T24" i="2" s="1"/>
  <c r="R4" i="2"/>
  <c r="R39" i="2" s="1"/>
  <c r="R4" i="1"/>
  <c r="R24" i="1" s="1"/>
  <c r="V4" i="1"/>
  <c r="V53" i="1" s="1"/>
  <c r="Z4" i="1"/>
  <c r="Z6" i="1" s="1"/>
  <c r="AB52" i="4"/>
  <c r="AB38" i="4"/>
  <c r="AF52" i="4"/>
  <c r="AF38" i="4"/>
  <c r="AJ52" i="4"/>
  <c r="AJ38" i="4"/>
  <c r="AN52" i="4"/>
  <c r="AN38" i="4"/>
  <c r="AR52" i="4"/>
  <c r="AR38" i="4"/>
  <c r="AT52" i="4"/>
  <c r="AT38" i="4"/>
  <c r="Q4" i="1"/>
  <c r="Q53" i="1" s="1"/>
  <c r="S4" i="1"/>
  <c r="S6" i="1" s="1"/>
  <c r="U4" i="1"/>
  <c r="U39" i="1" s="1"/>
  <c r="W4" i="1"/>
  <c r="W24" i="1" s="1"/>
  <c r="Y4" i="1"/>
  <c r="Y39" i="1" s="1"/>
  <c r="Z52" i="4"/>
  <c r="Z38" i="4"/>
  <c r="AD52" i="4"/>
  <c r="AD38" i="4"/>
  <c r="AH52" i="4"/>
  <c r="AH38" i="4"/>
  <c r="AL52" i="4"/>
  <c r="AL38" i="4"/>
  <c r="AP52" i="4"/>
  <c r="AP38" i="4"/>
  <c r="X4" i="6"/>
  <c r="AP23" i="8"/>
  <c r="V4" i="6"/>
  <c r="AL23" i="8"/>
  <c r="T4" i="6"/>
  <c r="T6" i="6" s="1"/>
  <c r="AH23" i="8"/>
  <c r="R4" i="6"/>
  <c r="AD23" i="8"/>
  <c r="P4" i="6"/>
  <c r="Z23" i="8"/>
  <c r="Y4" i="6"/>
  <c r="AR23" i="8"/>
  <c r="W4" i="6"/>
  <c r="W6" i="6" s="1"/>
  <c r="AN23" i="8"/>
  <c r="U4" i="6"/>
  <c r="AJ23" i="8"/>
  <c r="S4" i="6"/>
  <c r="AF23" i="8"/>
  <c r="Q4" i="6"/>
  <c r="AB4" i="8" s="1"/>
  <c r="AB23" i="8"/>
  <c r="Z23" i="4"/>
  <c r="AD23" i="4"/>
  <c r="AH23" i="4"/>
  <c r="AL23" i="4"/>
  <c r="AP23" i="4"/>
  <c r="Z23" i="13"/>
  <c r="AB23" i="4"/>
  <c r="AF23" i="4"/>
  <c r="AJ23" i="4"/>
  <c r="AN23" i="4"/>
  <c r="AR23" i="4"/>
  <c r="AT23" i="4"/>
  <c r="AA4" i="8"/>
  <c r="AA6" i="8" s="1"/>
  <c r="AE4" i="8"/>
  <c r="AE6" i="8" s="1"/>
  <c r="AI4" i="8"/>
  <c r="AI6" i="8" s="1"/>
  <c r="AM4" i="8"/>
  <c r="AM6" i="8" s="1"/>
  <c r="AQ4" i="8"/>
  <c r="AQ6" i="8" s="1"/>
  <c r="Z38" i="8"/>
  <c r="Z52" i="8"/>
  <c r="AB52" i="8"/>
  <c r="AF52" i="8"/>
  <c r="AH52" i="8"/>
  <c r="AJ5" i="8"/>
  <c r="AL38" i="8"/>
  <c r="AD5" i="8"/>
  <c r="AR52" i="8"/>
  <c r="AP5" i="8"/>
  <c r="AN52" i="8"/>
  <c r="AN38" i="8"/>
  <c r="AH5" i="8"/>
  <c r="AL5" i="8"/>
  <c r="Y6" i="8"/>
  <c r="AP52" i="8"/>
  <c r="AP38" i="8"/>
  <c r="AN5" i="8"/>
  <c r="AS4" i="8"/>
  <c r="AS53" i="8" s="1"/>
  <c r="Z4" i="7"/>
  <c r="Z53" i="7" s="1"/>
  <c r="Q6" i="7"/>
  <c r="U6" i="7"/>
  <c r="W6" i="7"/>
  <c r="Y6" i="7"/>
  <c r="Z4" i="6"/>
  <c r="Z4" i="5"/>
  <c r="Z53" i="5" s="1"/>
  <c r="Y4" i="4"/>
  <c r="Y6" i="4" s="1"/>
  <c r="AA4" i="4"/>
  <c r="AA6" i="4" s="1"/>
  <c r="AC4" i="4"/>
  <c r="AC6" i="4" s="1"/>
  <c r="AE4" i="4"/>
  <c r="AE6" i="4" s="1"/>
  <c r="AG4" i="4"/>
  <c r="AG6" i="4" s="1"/>
  <c r="AI4" i="4"/>
  <c r="AI6" i="4" s="1"/>
  <c r="AK4" i="4"/>
  <c r="AM4" i="4"/>
  <c r="AO4" i="4"/>
  <c r="Z4" i="3"/>
  <c r="Z39" i="3" s="1"/>
  <c r="V53" i="3"/>
  <c r="T53" i="3"/>
  <c r="P53" i="3"/>
  <c r="Q53" i="3"/>
  <c r="T6" i="3"/>
  <c r="Q53" i="2"/>
  <c r="S53" i="2"/>
  <c r="U53" i="2"/>
  <c r="W53" i="2"/>
  <c r="P53" i="2"/>
  <c r="R53" i="2"/>
  <c r="T53" i="2"/>
  <c r="Q39" i="2"/>
  <c r="S39" i="2"/>
  <c r="U39" i="2"/>
  <c r="W39" i="2"/>
  <c r="P39" i="2"/>
  <c r="X39" i="2"/>
  <c r="Q24" i="2"/>
  <c r="S24" i="2"/>
  <c r="U24" i="2"/>
  <c r="W24" i="2"/>
  <c r="P24" i="2"/>
  <c r="V24" i="2"/>
  <c r="X24" i="2"/>
  <c r="Q6" i="2"/>
  <c r="S6" i="2"/>
  <c r="U6" i="2"/>
  <c r="W6" i="2"/>
  <c r="P6" i="2"/>
  <c r="V6" i="2"/>
  <c r="Z4" i="2"/>
  <c r="T53" i="1"/>
  <c r="P24" i="1"/>
  <c r="Y24" i="1"/>
  <c r="T6" i="1"/>
  <c r="Q6" i="1"/>
  <c r="Y6" i="1" l="1"/>
  <c r="P6" i="3"/>
  <c r="X6" i="1"/>
  <c r="Y53" i="1"/>
  <c r="Q6" i="3"/>
  <c r="AR4" i="8"/>
  <c r="AR24" i="8" s="1"/>
  <c r="T24" i="1"/>
  <c r="W39" i="1"/>
  <c r="W6" i="3"/>
  <c r="V39" i="1"/>
  <c r="W6" i="1"/>
  <c r="Z24" i="1"/>
  <c r="Y6" i="2"/>
  <c r="Y24" i="2"/>
  <c r="R6" i="3"/>
  <c r="U24" i="1"/>
  <c r="W53" i="1"/>
  <c r="Y6" i="6"/>
  <c r="Z39" i="1"/>
  <c r="Y39" i="2"/>
  <c r="V24" i="1"/>
  <c r="AF4" i="8"/>
  <c r="AF6" i="8" s="1"/>
  <c r="V6" i="1"/>
  <c r="Y53" i="2"/>
  <c r="R53" i="3"/>
  <c r="Q24" i="1"/>
  <c r="P53" i="1"/>
  <c r="Z4" i="8"/>
  <c r="AP4" i="8"/>
  <c r="AP39" i="8" s="1"/>
  <c r="S24" i="1"/>
  <c r="R53" i="1"/>
  <c r="X53" i="3"/>
  <c r="R6" i="1"/>
  <c r="X24" i="1"/>
  <c r="Q39" i="1"/>
  <c r="S53" i="1"/>
  <c r="X6" i="2"/>
  <c r="AD4" i="8"/>
  <c r="AD39" i="8" s="1"/>
  <c r="AQ6" i="4"/>
  <c r="R39" i="1"/>
  <c r="P6" i="1"/>
  <c r="X39" i="1"/>
  <c r="Y4" i="15"/>
  <c r="Y24" i="15" s="1"/>
  <c r="AN4" i="8"/>
  <c r="AN53" i="8" s="1"/>
  <c r="Y53" i="3"/>
  <c r="S39" i="1"/>
  <c r="R6" i="2"/>
  <c r="W53" i="3"/>
  <c r="R24" i="2"/>
  <c r="T39" i="2"/>
  <c r="U6" i="1"/>
  <c r="U53" i="1"/>
  <c r="AL4" i="8"/>
  <c r="AL39" i="8" s="1"/>
  <c r="V39" i="3"/>
  <c r="T6" i="2"/>
  <c r="S6" i="6"/>
  <c r="U6" i="3"/>
  <c r="V53" i="2"/>
  <c r="X6" i="3"/>
  <c r="S6" i="3"/>
  <c r="S53" i="3"/>
  <c r="Y39" i="3"/>
  <c r="U53" i="3"/>
  <c r="P6" i="6"/>
  <c r="AJ4" i="8"/>
  <c r="AJ24" i="8" s="1"/>
  <c r="V39" i="2"/>
  <c r="Y6" i="3"/>
  <c r="AH4" i="8"/>
  <c r="AH6" i="8" s="1"/>
  <c r="V6" i="6"/>
  <c r="U6" i="6"/>
  <c r="R6" i="6"/>
  <c r="AJ6" i="8"/>
  <c r="AB53" i="8"/>
  <c r="X6" i="6"/>
  <c r="Q6" i="6"/>
  <c r="Z53" i="3"/>
  <c r="Z4" i="14"/>
  <c r="AT4" i="4"/>
  <c r="AT24" i="4" s="1"/>
  <c r="Z4" i="12"/>
  <c r="Z53" i="1"/>
  <c r="AS6" i="4"/>
  <c r="Y6" i="15"/>
  <c r="Y53" i="15"/>
  <c r="Y39" i="15"/>
  <c r="Z4" i="15"/>
  <c r="Z53" i="2"/>
  <c r="AM6" i="4"/>
  <c r="W4" i="15"/>
  <c r="AO6" i="4"/>
  <c r="X4" i="15"/>
  <c r="AK6" i="4"/>
  <c r="V4" i="15"/>
  <c r="Z39" i="6"/>
  <c r="AT4" i="8"/>
  <c r="Z53" i="6"/>
  <c r="Z4" i="13"/>
  <c r="AB39" i="8"/>
  <c r="AS6" i="8"/>
  <c r="AS24" i="8"/>
  <c r="AS39" i="8"/>
  <c r="AB24" i="8"/>
  <c r="AB6" i="8"/>
  <c r="Z6" i="7"/>
  <c r="Z24" i="7"/>
  <c r="Z39" i="7"/>
  <c r="Z6" i="6"/>
  <c r="Z24" i="6"/>
  <c r="Z39" i="5"/>
  <c r="Z6" i="5"/>
  <c r="Z24" i="5"/>
  <c r="AS39" i="4"/>
  <c r="AS24" i="4"/>
  <c r="Z6" i="3"/>
  <c r="Z24" i="3"/>
  <c r="Z39" i="2"/>
  <c r="Z6" i="2"/>
  <c r="Z24" i="2"/>
  <c r="AR6" i="8" l="1"/>
  <c r="AR39" i="8"/>
  <c r="AR53" i="8"/>
  <c r="AD53" i="8"/>
  <c r="AF24" i="8"/>
  <c r="AF39" i="8"/>
  <c r="AN24" i="8"/>
  <c r="AP6" i="8"/>
  <c r="AL6" i="8"/>
  <c r="AP53" i="8"/>
  <c r="AL24" i="8"/>
  <c r="AN39" i="8"/>
  <c r="AH39" i="8"/>
  <c r="AP24" i="8"/>
  <c r="AL53" i="8"/>
  <c r="AD24" i="8"/>
  <c r="AF53" i="8"/>
  <c r="AJ39" i="8"/>
  <c r="AD6" i="8"/>
  <c r="AH24" i="8"/>
  <c r="AJ53" i="8"/>
  <c r="AH53" i="8"/>
  <c r="Z39" i="14"/>
  <c r="Z24" i="14"/>
  <c r="Z53" i="14"/>
  <c r="Z6" i="14"/>
  <c r="AT53" i="4"/>
  <c r="AT6" i="4"/>
  <c r="AT39" i="4"/>
  <c r="Z53" i="12"/>
  <c r="Z6" i="12"/>
  <c r="Z24" i="12"/>
  <c r="Z39" i="12"/>
  <c r="Z39" i="15"/>
  <c r="Z24" i="15"/>
  <c r="Z53" i="15"/>
  <c r="Z6" i="15"/>
  <c r="V39" i="15"/>
  <c r="V53" i="15"/>
  <c r="V24" i="15"/>
  <c r="V6" i="15"/>
  <c r="X24" i="15"/>
  <c r="X6" i="15"/>
  <c r="X39" i="15"/>
  <c r="X53" i="15"/>
  <c r="W24" i="15"/>
  <c r="W39" i="15"/>
  <c r="W6" i="15"/>
  <c r="W53" i="15"/>
  <c r="AT39" i="8"/>
  <c r="AT6" i="8"/>
  <c r="AT53" i="8"/>
  <c r="AT24" i="8"/>
  <c r="Z53" i="13"/>
  <c r="Z39" i="13"/>
  <c r="Z6" i="13"/>
  <c r="Z24" i="13"/>
  <c r="AN6" i="8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4" i="14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4" i="13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4" i="12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O5" i="4"/>
  <c r="O6" i="4" s="1"/>
  <c r="K4" i="15"/>
  <c r="Q5" i="4"/>
  <c r="Q6" i="4" s="1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M5" i="4"/>
  <c r="M6" i="4" s="1"/>
  <c r="J4" i="15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N4" i="12"/>
  <c r="O4" i="12"/>
  <c r="N7" i="12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N16" i="14"/>
  <c r="N22" i="14"/>
  <c r="N21" i="14"/>
  <c r="N20" i="14"/>
  <c r="N19" i="14"/>
  <c r="N18" i="14"/>
  <c r="N17" i="14"/>
  <c r="N15" i="14"/>
  <c r="N14" i="14"/>
  <c r="N13" i="14"/>
  <c r="N12" i="14"/>
  <c r="N11" i="14"/>
  <c r="N10" i="14"/>
  <c r="N9" i="14"/>
  <c r="N8" i="14"/>
  <c r="N7" i="14"/>
  <c r="N5" i="3"/>
  <c r="N4" i="14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5" i="2"/>
  <c r="N6" i="2" s="1"/>
  <c r="N4" i="13"/>
  <c r="N5" i="1"/>
  <c r="N6" i="1" s="1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K5" i="4"/>
  <c r="K6" i="4" s="1"/>
  <c r="I4" i="15"/>
  <c r="I5" i="3"/>
  <c r="I6" i="3" s="1"/>
  <c r="I5" i="2"/>
  <c r="I5" i="13" s="1"/>
  <c r="I5" i="1"/>
  <c r="I5" i="12" s="1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U5" i="4"/>
  <c r="U6" i="4" s="1"/>
  <c r="N4" i="15"/>
  <c r="L4" i="14"/>
  <c r="L5" i="3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4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L5" i="2"/>
  <c r="L6" i="2" s="1"/>
  <c r="L4" i="13"/>
  <c r="L5" i="1"/>
  <c r="L6" i="1" s="1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I5" i="4"/>
  <c r="I6" i="4" s="1"/>
  <c r="H4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S5" i="4"/>
  <c r="S6" i="4" s="1"/>
  <c r="M4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W5" i="4"/>
  <c r="W6" i="4" s="1"/>
  <c r="O4" i="15"/>
  <c r="C4" i="8"/>
  <c r="C4" i="1"/>
  <c r="C4" i="2"/>
  <c r="C4" i="3"/>
  <c r="D4" i="8"/>
  <c r="E4" i="15"/>
  <c r="F4" i="15"/>
  <c r="G4" i="15"/>
  <c r="C7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7" i="4"/>
  <c r="C8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D7" i="8"/>
  <c r="D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4"/>
  <c r="D8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E5" i="4"/>
  <c r="E6" i="4" s="1"/>
  <c r="F5" i="4"/>
  <c r="F6" i="4" s="1"/>
  <c r="G5" i="4"/>
  <c r="G6" i="4" s="1"/>
  <c r="E7" i="15"/>
  <c r="F7" i="15"/>
  <c r="G7" i="15"/>
  <c r="E8" i="15"/>
  <c r="F8" i="15"/>
  <c r="G8" i="15"/>
  <c r="C9" i="15"/>
  <c r="D9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B7" i="8"/>
  <c r="B8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7" i="4"/>
  <c r="B8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4" i="8"/>
  <c r="B4" i="1"/>
  <c r="B4" i="12" s="1"/>
  <c r="B4" i="2"/>
  <c r="B4" i="13" s="1"/>
  <c r="B4" i="3"/>
  <c r="B4" i="14" s="1"/>
  <c r="B9" i="15"/>
  <c r="O22" i="14"/>
  <c r="M22" i="14"/>
  <c r="J22" i="14"/>
  <c r="I22" i="14"/>
  <c r="H22" i="14"/>
  <c r="G22" i="14"/>
  <c r="F22" i="14"/>
  <c r="E22" i="14"/>
  <c r="D22" i="14"/>
  <c r="C22" i="14"/>
  <c r="B22" i="14"/>
  <c r="O21" i="14"/>
  <c r="M21" i="14"/>
  <c r="J21" i="14"/>
  <c r="I21" i="14"/>
  <c r="H21" i="14"/>
  <c r="G21" i="14"/>
  <c r="F21" i="14"/>
  <c r="E21" i="14"/>
  <c r="D21" i="14"/>
  <c r="C21" i="14"/>
  <c r="B21" i="14"/>
  <c r="O20" i="14"/>
  <c r="M20" i="14"/>
  <c r="J20" i="14"/>
  <c r="I20" i="14"/>
  <c r="H20" i="14"/>
  <c r="G20" i="14"/>
  <c r="F20" i="14"/>
  <c r="E20" i="14"/>
  <c r="D20" i="14"/>
  <c r="C20" i="14"/>
  <c r="B20" i="14"/>
  <c r="O19" i="14"/>
  <c r="M19" i="14"/>
  <c r="J19" i="14"/>
  <c r="I19" i="14"/>
  <c r="H19" i="14"/>
  <c r="G19" i="14"/>
  <c r="F19" i="14"/>
  <c r="E19" i="14"/>
  <c r="D19" i="14"/>
  <c r="C19" i="14"/>
  <c r="B19" i="14"/>
  <c r="O18" i="14"/>
  <c r="M18" i="14"/>
  <c r="J18" i="14"/>
  <c r="I18" i="14"/>
  <c r="H18" i="14"/>
  <c r="G18" i="14"/>
  <c r="F18" i="14"/>
  <c r="E18" i="14"/>
  <c r="D18" i="14"/>
  <c r="C18" i="14"/>
  <c r="B18" i="14"/>
  <c r="O17" i="14"/>
  <c r="M17" i="14"/>
  <c r="J17" i="14"/>
  <c r="I17" i="14"/>
  <c r="H17" i="14"/>
  <c r="G17" i="14"/>
  <c r="F17" i="14"/>
  <c r="E17" i="14"/>
  <c r="D17" i="14"/>
  <c r="C17" i="14"/>
  <c r="B17" i="14"/>
  <c r="O16" i="14"/>
  <c r="M16" i="14"/>
  <c r="J16" i="14"/>
  <c r="I16" i="14"/>
  <c r="H16" i="14"/>
  <c r="G16" i="14"/>
  <c r="F16" i="14"/>
  <c r="E16" i="14"/>
  <c r="D16" i="14"/>
  <c r="C16" i="14"/>
  <c r="B16" i="14"/>
  <c r="O15" i="14"/>
  <c r="M15" i="14"/>
  <c r="J15" i="14"/>
  <c r="I15" i="14"/>
  <c r="H15" i="14"/>
  <c r="G15" i="14"/>
  <c r="F15" i="14"/>
  <c r="E15" i="14"/>
  <c r="D15" i="14"/>
  <c r="C15" i="14"/>
  <c r="B15" i="14"/>
  <c r="O14" i="14"/>
  <c r="M14" i="14"/>
  <c r="J14" i="14"/>
  <c r="I14" i="14"/>
  <c r="H14" i="14"/>
  <c r="G14" i="14"/>
  <c r="F14" i="14"/>
  <c r="E14" i="14"/>
  <c r="D14" i="14"/>
  <c r="C14" i="14"/>
  <c r="B14" i="14"/>
  <c r="O13" i="14"/>
  <c r="M13" i="14"/>
  <c r="J13" i="14"/>
  <c r="I13" i="14"/>
  <c r="H13" i="14"/>
  <c r="G13" i="14"/>
  <c r="F13" i="14"/>
  <c r="E13" i="14"/>
  <c r="D13" i="14"/>
  <c r="C13" i="14"/>
  <c r="B13" i="14"/>
  <c r="O12" i="14"/>
  <c r="M12" i="14"/>
  <c r="J12" i="14"/>
  <c r="I12" i="14"/>
  <c r="H12" i="14"/>
  <c r="G12" i="14"/>
  <c r="F12" i="14"/>
  <c r="E12" i="14"/>
  <c r="D12" i="14"/>
  <c r="C12" i="14"/>
  <c r="B12" i="14"/>
  <c r="O11" i="14"/>
  <c r="M11" i="14"/>
  <c r="J11" i="14"/>
  <c r="I11" i="14"/>
  <c r="H11" i="14"/>
  <c r="G11" i="14"/>
  <c r="F11" i="14"/>
  <c r="E11" i="14"/>
  <c r="D11" i="14"/>
  <c r="C11" i="14"/>
  <c r="B11" i="14"/>
  <c r="O10" i="14"/>
  <c r="M10" i="14"/>
  <c r="J10" i="14"/>
  <c r="I10" i="14"/>
  <c r="H10" i="14"/>
  <c r="G10" i="14"/>
  <c r="F10" i="14"/>
  <c r="E10" i="14"/>
  <c r="D10" i="14"/>
  <c r="C10" i="14"/>
  <c r="B10" i="14"/>
  <c r="O9" i="14"/>
  <c r="M9" i="14"/>
  <c r="J9" i="14"/>
  <c r="I9" i="14"/>
  <c r="H9" i="14"/>
  <c r="G9" i="14"/>
  <c r="F9" i="14"/>
  <c r="E9" i="14"/>
  <c r="D9" i="14"/>
  <c r="C9" i="14"/>
  <c r="B9" i="14"/>
  <c r="O8" i="14"/>
  <c r="M8" i="14"/>
  <c r="J8" i="14"/>
  <c r="I8" i="14"/>
  <c r="H8" i="14"/>
  <c r="G8" i="14"/>
  <c r="F8" i="14"/>
  <c r="E8" i="14"/>
  <c r="D8" i="14"/>
  <c r="C8" i="14"/>
  <c r="B8" i="14"/>
  <c r="O7" i="14"/>
  <c r="M7" i="14"/>
  <c r="J7" i="14"/>
  <c r="I7" i="14"/>
  <c r="H7" i="14"/>
  <c r="G7" i="14"/>
  <c r="F7" i="14"/>
  <c r="E7" i="14"/>
  <c r="D7" i="14"/>
  <c r="C7" i="14"/>
  <c r="B7" i="14"/>
  <c r="O5" i="3"/>
  <c r="M5" i="3"/>
  <c r="K5" i="3"/>
  <c r="K6" i="3" s="1"/>
  <c r="J5" i="3"/>
  <c r="J6" i="3" s="1"/>
  <c r="I5" i="14"/>
  <c r="H5" i="3"/>
  <c r="H6" i="3" s="1"/>
  <c r="G5" i="3"/>
  <c r="G6" i="3" s="1"/>
  <c r="F5" i="3"/>
  <c r="F5" i="14" s="1"/>
  <c r="E5" i="3"/>
  <c r="E6" i="3" s="1"/>
  <c r="D5" i="3"/>
  <c r="D6" i="3" s="1"/>
  <c r="C5" i="3"/>
  <c r="B5" i="3"/>
  <c r="O4" i="14"/>
  <c r="M4" i="14"/>
  <c r="J4" i="14"/>
  <c r="I4" i="14"/>
  <c r="H4" i="14"/>
  <c r="G4" i="14"/>
  <c r="F4" i="14"/>
  <c r="E4" i="14"/>
  <c r="D4" i="14"/>
  <c r="C4" i="13"/>
  <c r="D4" i="13"/>
  <c r="E4" i="13"/>
  <c r="F4" i="13"/>
  <c r="G4" i="13"/>
  <c r="H4" i="13"/>
  <c r="I4" i="13"/>
  <c r="J4" i="13"/>
  <c r="M4" i="13"/>
  <c r="O4" i="13"/>
  <c r="C5" i="2"/>
  <c r="C5" i="13" s="1"/>
  <c r="D5" i="2"/>
  <c r="E5" i="2"/>
  <c r="F5" i="2"/>
  <c r="F6" i="2" s="1"/>
  <c r="G5" i="2"/>
  <c r="G6" i="2" s="1"/>
  <c r="H5" i="2"/>
  <c r="H6" i="2" s="1"/>
  <c r="J5" i="2"/>
  <c r="J6" i="2" s="1"/>
  <c r="K5" i="2"/>
  <c r="K6" i="2" s="1"/>
  <c r="M5" i="2"/>
  <c r="M6" i="2" s="1"/>
  <c r="O5" i="2"/>
  <c r="O6" i="2" s="1"/>
  <c r="C7" i="13"/>
  <c r="D7" i="13"/>
  <c r="E7" i="13"/>
  <c r="F7" i="13"/>
  <c r="G7" i="13"/>
  <c r="H7" i="13"/>
  <c r="I7" i="13"/>
  <c r="J7" i="13"/>
  <c r="M7" i="13"/>
  <c r="O7" i="13"/>
  <c r="C8" i="13"/>
  <c r="D8" i="13"/>
  <c r="E8" i="13"/>
  <c r="F8" i="13"/>
  <c r="G8" i="13"/>
  <c r="H8" i="13"/>
  <c r="I8" i="13"/>
  <c r="J8" i="13"/>
  <c r="M8" i="13"/>
  <c r="O8" i="13"/>
  <c r="C9" i="13"/>
  <c r="D9" i="13"/>
  <c r="E9" i="13"/>
  <c r="F9" i="13"/>
  <c r="G9" i="13"/>
  <c r="H9" i="13"/>
  <c r="I9" i="13"/>
  <c r="J9" i="13"/>
  <c r="M9" i="13"/>
  <c r="O9" i="13"/>
  <c r="C10" i="13"/>
  <c r="D10" i="13"/>
  <c r="E10" i="13"/>
  <c r="F10" i="13"/>
  <c r="G10" i="13"/>
  <c r="H10" i="13"/>
  <c r="I10" i="13"/>
  <c r="J10" i="13"/>
  <c r="M10" i="13"/>
  <c r="O10" i="13"/>
  <c r="C11" i="13"/>
  <c r="D11" i="13"/>
  <c r="E11" i="13"/>
  <c r="F11" i="13"/>
  <c r="G11" i="13"/>
  <c r="H11" i="13"/>
  <c r="I11" i="13"/>
  <c r="J11" i="13"/>
  <c r="M11" i="13"/>
  <c r="O11" i="13"/>
  <c r="C12" i="13"/>
  <c r="D12" i="13"/>
  <c r="E12" i="13"/>
  <c r="F12" i="13"/>
  <c r="G12" i="13"/>
  <c r="H12" i="13"/>
  <c r="I12" i="13"/>
  <c r="J12" i="13"/>
  <c r="M12" i="13"/>
  <c r="O12" i="13"/>
  <c r="C13" i="13"/>
  <c r="D13" i="13"/>
  <c r="E13" i="13"/>
  <c r="F13" i="13"/>
  <c r="G13" i="13"/>
  <c r="H13" i="13"/>
  <c r="I13" i="13"/>
  <c r="J13" i="13"/>
  <c r="M13" i="13"/>
  <c r="O13" i="13"/>
  <c r="C14" i="13"/>
  <c r="D14" i="13"/>
  <c r="E14" i="13"/>
  <c r="F14" i="13"/>
  <c r="G14" i="13"/>
  <c r="H14" i="13"/>
  <c r="I14" i="13"/>
  <c r="J14" i="13"/>
  <c r="M14" i="13"/>
  <c r="O14" i="13"/>
  <c r="C15" i="13"/>
  <c r="D15" i="13"/>
  <c r="E15" i="13"/>
  <c r="F15" i="13"/>
  <c r="G15" i="13"/>
  <c r="H15" i="13"/>
  <c r="I15" i="13"/>
  <c r="J15" i="13"/>
  <c r="M15" i="13"/>
  <c r="O15" i="13"/>
  <c r="C16" i="13"/>
  <c r="D16" i="13"/>
  <c r="E16" i="13"/>
  <c r="F16" i="13"/>
  <c r="G16" i="13"/>
  <c r="H16" i="13"/>
  <c r="I16" i="13"/>
  <c r="J16" i="13"/>
  <c r="M16" i="13"/>
  <c r="O16" i="13"/>
  <c r="C17" i="13"/>
  <c r="D17" i="13"/>
  <c r="E17" i="13"/>
  <c r="F17" i="13"/>
  <c r="G17" i="13"/>
  <c r="H17" i="13"/>
  <c r="I17" i="13"/>
  <c r="J17" i="13"/>
  <c r="M17" i="13"/>
  <c r="O17" i="13"/>
  <c r="C18" i="13"/>
  <c r="D18" i="13"/>
  <c r="E18" i="13"/>
  <c r="F18" i="13"/>
  <c r="G18" i="13"/>
  <c r="H18" i="13"/>
  <c r="I18" i="13"/>
  <c r="J18" i="13"/>
  <c r="M18" i="13"/>
  <c r="O18" i="13"/>
  <c r="C19" i="13"/>
  <c r="D19" i="13"/>
  <c r="E19" i="13"/>
  <c r="F19" i="13"/>
  <c r="G19" i="13"/>
  <c r="H19" i="13"/>
  <c r="I19" i="13"/>
  <c r="J19" i="13"/>
  <c r="M19" i="13"/>
  <c r="O19" i="13"/>
  <c r="C20" i="13"/>
  <c r="D20" i="13"/>
  <c r="E20" i="13"/>
  <c r="F20" i="13"/>
  <c r="G20" i="13"/>
  <c r="H20" i="13"/>
  <c r="I20" i="13"/>
  <c r="J20" i="13"/>
  <c r="M20" i="13"/>
  <c r="O20" i="13"/>
  <c r="C21" i="13"/>
  <c r="D21" i="13"/>
  <c r="E21" i="13"/>
  <c r="F21" i="13"/>
  <c r="G21" i="13"/>
  <c r="H21" i="13"/>
  <c r="I21" i="13"/>
  <c r="J21" i="13"/>
  <c r="M21" i="13"/>
  <c r="O21" i="13"/>
  <c r="C22" i="13"/>
  <c r="D22" i="13"/>
  <c r="E22" i="13"/>
  <c r="F22" i="13"/>
  <c r="G22" i="13"/>
  <c r="H22" i="13"/>
  <c r="I22" i="13"/>
  <c r="J22" i="13"/>
  <c r="M22" i="13"/>
  <c r="O22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5" i="1"/>
  <c r="D5" i="1"/>
  <c r="D6" i="1" s="1"/>
  <c r="D4" i="12"/>
  <c r="E5" i="1"/>
  <c r="E6" i="1" s="1"/>
  <c r="E4" i="12"/>
  <c r="F5" i="1"/>
  <c r="F6" i="1" s="1"/>
  <c r="F4" i="12"/>
  <c r="G5" i="1"/>
  <c r="G6" i="1" s="1"/>
  <c r="G4" i="12"/>
  <c r="H5" i="1"/>
  <c r="H6" i="1" s="1"/>
  <c r="H4" i="12"/>
  <c r="I4" i="12"/>
  <c r="J5" i="1"/>
  <c r="J5" i="12" s="1"/>
  <c r="J4" i="12"/>
  <c r="K5" i="1"/>
  <c r="K6" i="1" s="1"/>
  <c r="K4" i="12"/>
  <c r="M5" i="1"/>
  <c r="M6" i="1" s="1"/>
  <c r="M4" i="12"/>
  <c r="O5" i="1"/>
  <c r="B5" i="1"/>
  <c r="B5" i="12" s="1"/>
  <c r="B5" i="2"/>
  <c r="C7" i="12"/>
  <c r="D7" i="12"/>
  <c r="E7" i="12"/>
  <c r="F7" i="12"/>
  <c r="G7" i="12"/>
  <c r="H7" i="12"/>
  <c r="I7" i="12"/>
  <c r="J7" i="12"/>
  <c r="K7" i="12"/>
  <c r="M7" i="12"/>
  <c r="C8" i="12"/>
  <c r="D8" i="12"/>
  <c r="E8" i="12"/>
  <c r="F8" i="12"/>
  <c r="G8" i="12"/>
  <c r="H8" i="12"/>
  <c r="I8" i="12"/>
  <c r="J8" i="12"/>
  <c r="K8" i="12"/>
  <c r="M8" i="12"/>
  <c r="C9" i="12"/>
  <c r="D9" i="12"/>
  <c r="E9" i="12"/>
  <c r="F9" i="12"/>
  <c r="G9" i="12"/>
  <c r="H9" i="12"/>
  <c r="I9" i="12"/>
  <c r="J9" i="12"/>
  <c r="K9" i="12"/>
  <c r="M9" i="12"/>
  <c r="C10" i="12"/>
  <c r="D10" i="12"/>
  <c r="E10" i="12"/>
  <c r="F10" i="12"/>
  <c r="G10" i="12"/>
  <c r="H10" i="12"/>
  <c r="I10" i="12"/>
  <c r="J10" i="12"/>
  <c r="K10" i="12"/>
  <c r="M10" i="12"/>
  <c r="C11" i="12"/>
  <c r="D11" i="12"/>
  <c r="E11" i="12"/>
  <c r="F11" i="12"/>
  <c r="G11" i="12"/>
  <c r="H11" i="12"/>
  <c r="I11" i="12"/>
  <c r="J11" i="12"/>
  <c r="K11" i="12"/>
  <c r="M11" i="12"/>
  <c r="C12" i="12"/>
  <c r="D12" i="12"/>
  <c r="E12" i="12"/>
  <c r="F12" i="12"/>
  <c r="G12" i="12"/>
  <c r="H12" i="12"/>
  <c r="I12" i="12"/>
  <c r="J12" i="12"/>
  <c r="K12" i="12"/>
  <c r="M12" i="12"/>
  <c r="C13" i="12"/>
  <c r="D13" i="12"/>
  <c r="E13" i="12"/>
  <c r="F13" i="12"/>
  <c r="G13" i="12"/>
  <c r="H13" i="12"/>
  <c r="I13" i="12"/>
  <c r="J13" i="12"/>
  <c r="K13" i="12"/>
  <c r="M13" i="12"/>
  <c r="C14" i="12"/>
  <c r="D14" i="12"/>
  <c r="E14" i="12"/>
  <c r="F14" i="12"/>
  <c r="G14" i="12"/>
  <c r="H14" i="12"/>
  <c r="I14" i="12"/>
  <c r="J14" i="12"/>
  <c r="K14" i="12"/>
  <c r="M14" i="12"/>
  <c r="C15" i="12"/>
  <c r="D15" i="12"/>
  <c r="E15" i="12"/>
  <c r="F15" i="12"/>
  <c r="G15" i="12"/>
  <c r="H15" i="12"/>
  <c r="I15" i="12"/>
  <c r="J15" i="12"/>
  <c r="K15" i="12"/>
  <c r="M15" i="12"/>
  <c r="C16" i="12"/>
  <c r="D16" i="12"/>
  <c r="E16" i="12"/>
  <c r="F16" i="12"/>
  <c r="G16" i="12"/>
  <c r="H16" i="12"/>
  <c r="I16" i="12"/>
  <c r="J16" i="12"/>
  <c r="K16" i="12"/>
  <c r="M16" i="12"/>
  <c r="C17" i="12"/>
  <c r="D17" i="12"/>
  <c r="E17" i="12"/>
  <c r="F17" i="12"/>
  <c r="G17" i="12"/>
  <c r="H17" i="12"/>
  <c r="I17" i="12"/>
  <c r="J17" i="12"/>
  <c r="K17" i="12"/>
  <c r="M17" i="12"/>
  <c r="C18" i="12"/>
  <c r="D18" i="12"/>
  <c r="E18" i="12"/>
  <c r="F18" i="12"/>
  <c r="G18" i="12"/>
  <c r="H18" i="12"/>
  <c r="I18" i="12"/>
  <c r="J18" i="12"/>
  <c r="K18" i="12"/>
  <c r="M18" i="12"/>
  <c r="C19" i="12"/>
  <c r="D19" i="12"/>
  <c r="E19" i="12"/>
  <c r="F19" i="12"/>
  <c r="G19" i="12"/>
  <c r="H19" i="12"/>
  <c r="I19" i="12"/>
  <c r="J19" i="12"/>
  <c r="K19" i="12"/>
  <c r="M19" i="12"/>
  <c r="C20" i="12"/>
  <c r="D20" i="12"/>
  <c r="E20" i="12"/>
  <c r="F20" i="12"/>
  <c r="G20" i="12"/>
  <c r="H20" i="12"/>
  <c r="I20" i="12"/>
  <c r="J20" i="12"/>
  <c r="K20" i="12"/>
  <c r="M20" i="12"/>
  <c r="C21" i="12"/>
  <c r="D21" i="12"/>
  <c r="E21" i="12"/>
  <c r="F21" i="12"/>
  <c r="G21" i="12"/>
  <c r="H21" i="12"/>
  <c r="I21" i="12"/>
  <c r="J21" i="12"/>
  <c r="K21" i="12"/>
  <c r="M21" i="12"/>
  <c r="C22" i="12"/>
  <c r="D22" i="12"/>
  <c r="E22" i="12"/>
  <c r="F22" i="12"/>
  <c r="G22" i="12"/>
  <c r="H22" i="12"/>
  <c r="I22" i="12"/>
  <c r="J22" i="12"/>
  <c r="K22" i="12"/>
  <c r="M22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7" i="8"/>
  <c r="E6" i="2"/>
  <c r="D6" i="2"/>
  <c r="L6" i="3"/>
  <c r="X4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4" i="4"/>
  <c r="V4" i="4"/>
  <c r="R9" i="4"/>
  <c r="P9" i="4"/>
  <c r="N9" i="4"/>
  <c r="L9" i="4"/>
  <c r="J9" i="4"/>
  <c r="H9" i="4"/>
  <c r="R22" i="4"/>
  <c r="P22" i="4"/>
  <c r="N22" i="4"/>
  <c r="L22" i="4"/>
  <c r="J22" i="4"/>
  <c r="H22" i="4"/>
  <c r="R21" i="4"/>
  <c r="P21" i="4"/>
  <c r="N21" i="4"/>
  <c r="L21" i="4"/>
  <c r="J21" i="4"/>
  <c r="H21" i="4"/>
  <c r="R20" i="4"/>
  <c r="P20" i="4"/>
  <c r="N20" i="4"/>
  <c r="L20" i="4"/>
  <c r="J20" i="4"/>
  <c r="H20" i="4"/>
  <c r="R19" i="4"/>
  <c r="P19" i="4"/>
  <c r="N19" i="4"/>
  <c r="L19" i="4"/>
  <c r="J19" i="4"/>
  <c r="H19" i="4"/>
  <c r="R18" i="4"/>
  <c r="P18" i="4"/>
  <c r="N18" i="4"/>
  <c r="L18" i="4"/>
  <c r="J18" i="4"/>
  <c r="H18" i="4"/>
  <c r="R17" i="4"/>
  <c r="P17" i="4"/>
  <c r="N17" i="4"/>
  <c r="L17" i="4"/>
  <c r="J17" i="4"/>
  <c r="H17" i="4"/>
  <c r="R16" i="4"/>
  <c r="P16" i="4"/>
  <c r="N16" i="4"/>
  <c r="L16" i="4"/>
  <c r="J16" i="4"/>
  <c r="H16" i="4"/>
  <c r="R15" i="4"/>
  <c r="P15" i="4"/>
  <c r="N15" i="4"/>
  <c r="L15" i="4"/>
  <c r="J15" i="4"/>
  <c r="H15" i="4"/>
  <c r="R14" i="4"/>
  <c r="P14" i="4"/>
  <c r="N14" i="4"/>
  <c r="L14" i="4"/>
  <c r="J14" i="4"/>
  <c r="H14" i="4"/>
  <c r="R13" i="4"/>
  <c r="P13" i="4"/>
  <c r="N13" i="4"/>
  <c r="L13" i="4"/>
  <c r="J13" i="4"/>
  <c r="H13" i="4"/>
  <c r="R12" i="4"/>
  <c r="P12" i="4"/>
  <c r="N12" i="4"/>
  <c r="L12" i="4"/>
  <c r="J12" i="4"/>
  <c r="H12" i="4"/>
  <c r="R11" i="4"/>
  <c r="P11" i="4"/>
  <c r="N11" i="4"/>
  <c r="L11" i="4"/>
  <c r="J11" i="4"/>
  <c r="H11" i="4"/>
  <c r="R10" i="4"/>
  <c r="P10" i="4"/>
  <c r="N10" i="4"/>
  <c r="L10" i="4"/>
  <c r="J10" i="4"/>
  <c r="H10" i="4"/>
  <c r="R8" i="4"/>
  <c r="P8" i="4"/>
  <c r="N8" i="4"/>
  <c r="L8" i="4"/>
  <c r="J8" i="4"/>
  <c r="H8" i="4"/>
  <c r="R7" i="4"/>
  <c r="P7" i="4"/>
  <c r="N7" i="4"/>
  <c r="L7" i="4"/>
  <c r="J7" i="4"/>
  <c r="H7" i="4"/>
  <c r="R4" i="4"/>
  <c r="P4" i="4"/>
  <c r="N4" i="4"/>
  <c r="L4" i="4"/>
  <c r="J4" i="4"/>
  <c r="H4" i="4"/>
  <c r="X4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4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4" i="8"/>
  <c r="R9" i="8"/>
  <c r="P9" i="8"/>
  <c r="N9" i="8"/>
  <c r="L9" i="8"/>
  <c r="J9" i="8"/>
  <c r="H9" i="8"/>
  <c r="H10" i="8"/>
  <c r="J10" i="8"/>
  <c r="L10" i="8"/>
  <c r="N10" i="8"/>
  <c r="P10" i="8"/>
  <c r="R10" i="8"/>
  <c r="R22" i="8"/>
  <c r="P22" i="8"/>
  <c r="N22" i="8"/>
  <c r="L22" i="8"/>
  <c r="J22" i="8"/>
  <c r="H22" i="8"/>
  <c r="R21" i="8"/>
  <c r="P21" i="8"/>
  <c r="N21" i="8"/>
  <c r="L21" i="8"/>
  <c r="J21" i="8"/>
  <c r="H21" i="8"/>
  <c r="R20" i="8"/>
  <c r="P20" i="8"/>
  <c r="N20" i="8"/>
  <c r="L20" i="8"/>
  <c r="J20" i="8"/>
  <c r="H20" i="8"/>
  <c r="R19" i="8"/>
  <c r="P19" i="8"/>
  <c r="N19" i="8"/>
  <c r="L19" i="8"/>
  <c r="J19" i="8"/>
  <c r="H19" i="8"/>
  <c r="R18" i="8"/>
  <c r="P18" i="8"/>
  <c r="N18" i="8"/>
  <c r="L18" i="8"/>
  <c r="J18" i="8"/>
  <c r="H18" i="8"/>
  <c r="R17" i="8"/>
  <c r="P17" i="8"/>
  <c r="N17" i="8"/>
  <c r="L17" i="8"/>
  <c r="J17" i="8"/>
  <c r="H17" i="8"/>
  <c r="R16" i="8"/>
  <c r="P16" i="8"/>
  <c r="N16" i="8"/>
  <c r="L16" i="8"/>
  <c r="J16" i="8"/>
  <c r="H16" i="8"/>
  <c r="R15" i="8"/>
  <c r="P15" i="8"/>
  <c r="N15" i="8"/>
  <c r="L15" i="8"/>
  <c r="J15" i="8"/>
  <c r="H15" i="8"/>
  <c r="R14" i="8"/>
  <c r="P14" i="8"/>
  <c r="N14" i="8"/>
  <c r="L14" i="8"/>
  <c r="J14" i="8"/>
  <c r="H14" i="8"/>
  <c r="R13" i="8"/>
  <c r="P13" i="8"/>
  <c r="N13" i="8"/>
  <c r="L13" i="8"/>
  <c r="J13" i="8"/>
  <c r="H13" i="8"/>
  <c r="R12" i="8"/>
  <c r="P12" i="8"/>
  <c r="N12" i="8"/>
  <c r="L12" i="8"/>
  <c r="J12" i="8"/>
  <c r="H12" i="8"/>
  <c r="R11" i="8"/>
  <c r="P11" i="8"/>
  <c r="N11" i="8"/>
  <c r="L11" i="8"/>
  <c r="J11" i="8"/>
  <c r="H11" i="8"/>
  <c r="R8" i="8"/>
  <c r="P8" i="8"/>
  <c r="N8" i="8"/>
  <c r="L8" i="8"/>
  <c r="J8" i="8"/>
  <c r="H8" i="8"/>
  <c r="R7" i="8"/>
  <c r="P7" i="8"/>
  <c r="N7" i="8"/>
  <c r="L7" i="8"/>
  <c r="J7" i="8"/>
  <c r="H7" i="8"/>
  <c r="R4" i="8"/>
  <c r="P4" i="8"/>
  <c r="N4" i="8"/>
  <c r="L4" i="8"/>
  <c r="J4" i="8"/>
  <c r="H4" i="8"/>
  <c r="V5" i="4" l="1"/>
  <c r="N6" i="3"/>
  <c r="B18" i="15"/>
  <c r="I6" i="2"/>
  <c r="B6" i="2"/>
  <c r="B10" i="15"/>
  <c r="C6" i="1"/>
  <c r="L5" i="4"/>
  <c r="I6" i="1"/>
  <c r="M5" i="15"/>
  <c r="M6" i="15" s="1"/>
  <c r="J6" i="1"/>
  <c r="B7" i="15"/>
  <c r="F6" i="3"/>
  <c r="R5" i="4"/>
  <c r="R6" i="4" s="1"/>
  <c r="B5" i="4"/>
  <c r="H5" i="4"/>
  <c r="H6" i="4" s="1"/>
  <c r="B6" i="3"/>
  <c r="J5" i="4"/>
  <c r="J6" i="4" s="1"/>
  <c r="B5" i="13"/>
  <c r="B6" i="13" s="1"/>
  <c r="C6" i="3"/>
  <c r="B14" i="15"/>
  <c r="P5" i="8"/>
  <c r="P6" i="8" s="1"/>
  <c r="B6" i="12"/>
  <c r="L5" i="8"/>
  <c r="L6" i="8" s="1"/>
  <c r="H5" i="8"/>
  <c r="H6" i="8" s="1"/>
  <c r="V5" i="8"/>
  <c r="V6" i="8" s="1"/>
  <c r="L6" i="4"/>
  <c r="Z5" i="8"/>
  <c r="Z6" i="8" s="1"/>
  <c r="AB5" i="4"/>
  <c r="AB4" i="4" s="1"/>
  <c r="AB6" i="4" s="1"/>
  <c r="I6" i="13"/>
  <c r="C6" i="13"/>
  <c r="T5" i="4"/>
  <c r="T6" i="4" s="1"/>
  <c r="M5" i="12"/>
  <c r="M6" i="12" s="1"/>
  <c r="Z5" i="4"/>
  <c r="Z4" i="4" s="1"/>
  <c r="Z6" i="4" s="1"/>
  <c r="K5" i="12"/>
  <c r="K6" i="12" s="1"/>
  <c r="I6" i="12"/>
  <c r="X5" i="4"/>
  <c r="X6" i="4" s="1"/>
  <c r="AD5" i="4"/>
  <c r="AD4" i="4" s="1"/>
  <c r="AD6" i="4" s="1"/>
  <c r="AF5" i="4"/>
  <c r="AF4" i="4" s="1"/>
  <c r="AF6" i="4" s="1"/>
  <c r="J5" i="15"/>
  <c r="J6" i="15" s="1"/>
  <c r="AP5" i="4"/>
  <c r="AP4" i="4" s="1"/>
  <c r="AP6" i="4" s="1"/>
  <c r="AR5" i="4"/>
  <c r="AR4" i="4" s="1"/>
  <c r="AR6" i="4" s="1"/>
  <c r="G53" i="15"/>
  <c r="G24" i="15"/>
  <c r="G39" i="15"/>
  <c r="E53" i="15"/>
  <c r="E24" i="15"/>
  <c r="E39" i="15"/>
  <c r="O53" i="15"/>
  <c r="O24" i="15"/>
  <c r="O39" i="15"/>
  <c r="M53" i="15"/>
  <c r="M24" i="15"/>
  <c r="M39" i="15"/>
  <c r="H39" i="15"/>
  <c r="H53" i="15"/>
  <c r="H24" i="15"/>
  <c r="N39" i="15"/>
  <c r="N53" i="15"/>
  <c r="N24" i="15"/>
  <c r="J39" i="15"/>
  <c r="J53" i="15"/>
  <c r="J24" i="15"/>
  <c r="K53" i="15"/>
  <c r="K24" i="15"/>
  <c r="K39" i="15"/>
  <c r="F39" i="15"/>
  <c r="F53" i="15"/>
  <c r="F24" i="15"/>
  <c r="L39" i="15"/>
  <c r="L53" i="15"/>
  <c r="L24" i="15"/>
  <c r="I53" i="15"/>
  <c r="I24" i="15"/>
  <c r="I39" i="15"/>
  <c r="D39" i="14"/>
  <c r="D53" i="14"/>
  <c r="D24" i="14"/>
  <c r="F39" i="14"/>
  <c r="F53" i="14"/>
  <c r="F24" i="14"/>
  <c r="H39" i="14"/>
  <c r="H53" i="14"/>
  <c r="H24" i="14"/>
  <c r="J39" i="14"/>
  <c r="J53" i="14"/>
  <c r="J24" i="14"/>
  <c r="O53" i="14"/>
  <c r="O24" i="14"/>
  <c r="O39" i="14"/>
  <c r="L39" i="14"/>
  <c r="L53" i="14"/>
  <c r="L24" i="14"/>
  <c r="K53" i="14"/>
  <c r="K24" i="14"/>
  <c r="K39" i="14"/>
  <c r="B39" i="14"/>
  <c r="B53" i="14"/>
  <c r="B24" i="14"/>
  <c r="E53" i="14"/>
  <c r="E24" i="14"/>
  <c r="E39" i="14"/>
  <c r="G53" i="14"/>
  <c r="G24" i="14"/>
  <c r="G39" i="14"/>
  <c r="I53" i="14"/>
  <c r="I24" i="14"/>
  <c r="I39" i="14"/>
  <c r="M53" i="14"/>
  <c r="M24" i="14"/>
  <c r="M39" i="14"/>
  <c r="N39" i="14"/>
  <c r="N53" i="14"/>
  <c r="N24" i="14"/>
  <c r="F6" i="14"/>
  <c r="I6" i="14"/>
  <c r="B53" i="13"/>
  <c r="B39" i="13"/>
  <c r="B24" i="13"/>
  <c r="M53" i="13"/>
  <c r="M39" i="13"/>
  <c r="M24" i="13"/>
  <c r="I53" i="13"/>
  <c r="I39" i="13"/>
  <c r="I24" i="13"/>
  <c r="G53" i="13"/>
  <c r="G39" i="13"/>
  <c r="G24" i="13"/>
  <c r="E53" i="13"/>
  <c r="E39" i="13"/>
  <c r="E24" i="13"/>
  <c r="C53" i="13"/>
  <c r="C39" i="13"/>
  <c r="C24" i="13"/>
  <c r="K53" i="13"/>
  <c r="K39" i="13"/>
  <c r="K24" i="13"/>
  <c r="O53" i="13"/>
  <c r="O39" i="13"/>
  <c r="O24" i="13"/>
  <c r="J53" i="13"/>
  <c r="J39" i="13"/>
  <c r="J24" i="13"/>
  <c r="H53" i="13"/>
  <c r="H39" i="13"/>
  <c r="H24" i="13"/>
  <c r="F53" i="13"/>
  <c r="F39" i="13"/>
  <c r="F24" i="13"/>
  <c r="D53" i="13"/>
  <c r="D39" i="13"/>
  <c r="D24" i="13"/>
  <c r="L53" i="13"/>
  <c r="L39" i="13"/>
  <c r="L24" i="13"/>
  <c r="N53" i="13"/>
  <c r="N39" i="13"/>
  <c r="N24" i="13"/>
  <c r="J6" i="12"/>
  <c r="T53" i="8"/>
  <c r="T39" i="8"/>
  <c r="T24" i="8"/>
  <c r="X53" i="8"/>
  <c r="X39" i="8"/>
  <c r="X24" i="8"/>
  <c r="J53" i="8"/>
  <c r="J39" i="8"/>
  <c r="J24" i="8"/>
  <c r="N53" i="8"/>
  <c r="N39" i="8"/>
  <c r="N24" i="8"/>
  <c r="R53" i="8"/>
  <c r="R39" i="8"/>
  <c r="R24" i="8"/>
  <c r="V53" i="8"/>
  <c r="V39" i="8"/>
  <c r="V24" i="8"/>
  <c r="B53" i="8"/>
  <c r="B39" i="8"/>
  <c r="B24" i="8"/>
  <c r="J5" i="8"/>
  <c r="J6" i="8" s="1"/>
  <c r="N5" i="8"/>
  <c r="N6" i="8" s="1"/>
  <c r="R5" i="8"/>
  <c r="R6" i="8" s="1"/>
  <c r="T5" i="8"/>
  <c r="T6" i="8" s="1"/>
  <c r="X5" i="8"/>
  <c r="X6" i="8" s="1"/>
  <c r="B5" i="8"/>
  <c r="B6" i="8" s="1"/>
  <c r="H53" i="8"/>
  <c r="H39" i="8"/>
  <c r="H24" i="8"/>
  <c r="L53" i="8"/>
  <c r="L39" i="8"/>
  <c r="L24" i="8"/>
  <c r="P53" i="8"/>
  <c r="P39" i="8"/>
  <c r="P24" i="8"/>
  <c r="D4" i="15"/>
  <c r="D53" i="8"/>
  <c r="D39" i="8"/>
  <c r="D24" i="8"/>
  <c r="C24" i="8"/>
  <c r="C39" i="8"/>
  <c r="C53" i="8"/>
  <c r="D5" i="8"/>
  <c r="D6" i="8" s="1"/>
  <c r="C5" i="8"/>
  <c r="C6" i="8" s="1"/>
  <c r="M53" i="12"/>
  <c r="M39" i="12"/>
  <c r="M24" i="12"/>
  <c r="J53" i="12"/>
  <c r="J39" i="12"/>
  <c r="J24" i="12"/>
  <c r="G53" i="12"/>
  <c r="G39" i="12"/>
  <c r="G24" i="12"/>
  <c r="E53" i="12"/>
  <c r="E39" i="12"/>
  <c r="E24" i="12"/>
  <c r="B53" i="12"/>
  <c r="B39" i="12"/>
  <c r="B24" i="12"/>
  <c r="N53" i="12"/>
  <c r="N39" i="12"/>
  <c r="N24" i="12"/>
  <c r="K53" i="12"/>
  <c r="K39" i="12"/>
  <c r="K24" i="12"/>
  <c r="I53" i="12"/>
  <c r="I39" i="12"/>
  <c r="I24" i="12"/>
  <c r="H53" i="12"/>
  <c r="H39" i="12"/>
  <c r="H24" i="12"/>
  <c r="F53" i="12"/>
  <c r="F39" i="12"/>
  <c r="F24" i="12"/>
  <c r="D53" i="12"/>
  <c r="D39" i="12"/>
  <c r="D24" i="12"/>
  <c r="O53" i="12"/>
  <c r="O39" i="12"/>
  <c r="O24" i="12"/>
  <c r="L53" i="12"/>
  <c r="L39" i="12"/>
  <c r="L24" i="12"/>
  <c r="J39" i="4"/>
  <c r="J24" i="4"/>
  <c r="J53" i="4"/>
  <c r="N39" i="4"/>
  <c r="N24" i="4"/>
  <c r="N53" i="4"/>
  <c r="R39" i="4"/>
  <c r="R24" i="4"/>
  <c r="R53" i="4"/>
  <c r="V39" i="4"/>
  <c r="V24" i="4"/>
  <c r="V53" i="4"/>
  <c r="AH5" i="4"/>
  <c r="V6" i="4"/>
  <c r="H39" i="4"/>
  <c r="H24" i="4"/>
  <c r="H53" i="4"/>
  <c r="L39" i="4"/>
  <c r="L24" i="4"/>
  <c r="L53" i="4"/>
  <c r="P39" i="4"/>
  <c r="P24" i="4"/>
  <c r="P53" i="4"/>
  <c r="T39" i="4"/>
  <c r="T24" i="4"/>
  <c r="T53" i="4"/>
  <c r="X39" i="4"/>
  <c r="X24" i="4"/>
  <c r="X53" i="4"/>
  <c r="AJ5" i="4"/>
  <c r="AL5" i="4"/>
  <c r="AN5" i="4"/>
  <c r="B53" i="3"/>
  <c r="B39" i="3"/>
  <c r="B24" i="3"/>
  <c r="C53" i="3"/>
  <c r="C39" i="3"/>
  <c r="C24" i="3"/>
  <c r="P5" i="4"/>
  <c r="P6" i="4" s="1"/>
  <c r="M6" i="3"/>
  <c r="O6" i="3"/>
  <c r="C4" i="14"/>
  <c r="L5" i="14"/>
  <c r="L6" i="14" s="1"/>
  <c r="G5" i="14"/>
  <c r="G6" i="14" s="1"/>
  <c r="H5" i="14"/>
  <c r="H6" i="14" s="1"/>
  <c r="N5" i="4"/>
  <c r="N6" i="4" s="1"/>
  <c r="B5" i="14"/>
  <c r="B6" i="14" s="1"/>
  <c r="C5" i="14"/>
  <c r="D5" i="14"/>
  <c r="D6" i="14" s="1"/>
  <c r="J5" i="14"/>
  <c r="J6" i="14" s="1"/>
  <c r="M5" i="14"/>
  <c r="M6" i="14" s="1"/>
  <c r="O5" i="14"/>
  <c r="G5" i="13"/>
  <c r="G6" i="13" s="1"/>
  <c r="E5" i="13"/>
  <c r="E6" i="13" s="1"/>
  <c r="C6" i="2"/>
  <c r="B24" i="2"/>
  <c r="B53" i="2"/>
  <c r="B39" i="2"/>
  <c r="C39" i="2"/>
  <c r="C24" i="2"/>
  <c r="C53" i="2"/>
  <c r="M5" i="13"/>
  <c r="M6" i="13" s="1"/>
  <c r="J5" i="13"/>
  <c r="J6" i="13" s="1"/>
  <c r="F5" i="15"/>
  <c r="F6" i="15" s="1"/>
  <c r="K5" i="14"/>
  <c r="K6" i="14" s="1"/>
  <c r="N5" i="12"/>
  <c r="N6" i="12" s="1"/>
  <c r="O5" i="12"/>
  <c r="K5" i="13"/>
  <c r="K6" i="13" s="1"/>
  <c r="L5" i="12"/>
  <c r="L6" i="12" s="1"/>
  <c r="D21" i="15"/>
  <c r="D19" i="15"/>
  <c r="D17" i="15"/>
  <c r="D15" i="15"/>
  <c r="C21" i="15"/>
  <c r="N5" i="14"/>
  <c r="N6" i="14" s="1"/>
  <c r="F5" i="13"/>
  <c r="F6" i="13" s="1"/>
  <c r="O5" i="13"/>
  <c r="H5" i="13"/>
  <c r="H6" i="13" s="1"/>
  <c r="D5" i="13"/>
  <c r="D6" i="13" s="1"/>
  <c r="E5" i="14"/>
  <c r="E6" i="14" s="1"/>
  <c r="B4" i="4"/>
  <c r="L5" i="13"/>
  <c r="L6" i="13" s="1"/>
  <c r="N5" i="13"/>
  <c r="N6" i="13" s="1"/>
  <c r="I5" i="15"/>
  <c r="I6" i="15" s="1"/>
  <c r="B19" i="15"/>
  <c r="B17" i="15"/>
  <c r="B15" i="15"/>
  <c r="B11" i="15"/>
  <c r="E5" i="15"/>
  <c r="E6" i="15" s="1"/>
  <c r="C4" i="4"/>
  <c r="C53" i="1"/>
  <c r="C39" i="1"/>
  <c r="C24" i="1"/>
  <c r="B53" i="1"/>
  <c r="B39" i="1"/>
  <c r="B24" i="1"/>
  <c r="O6" i="1"/>
  <c r="B6" i="1"/>
  <c r="H5" i="12"/>
  <c r="H6" i="12" s="1"/>
  <c r="F5" i="12"/>
  <c r="F6" i="12" s="1"/>
  <c r="D5" i="12"/>
  <c r="D6" i="12" s="1"/>
  <c r="C4" i="12"/>
  <c r="G5" i="15"/>
  <c r="G6" i="15" s="1"/>
  <c r="K5" i="15"/>
  <c r="K6" i="15" s="1"/>
  <c r="G5" i="12"/>
  <c r="G6" i="12" s="1"/>
  <c r="E5" i="12"/>
  <c r="E6" i="12" s="1"/>
  <c r="C5" i="12"/>
  <c r="C20" i="15"/>
  <c r="N5" i="15"/>
  <c r="B16" i="15"/>
  <c r="B12" i="15"/>
  <c r="D22" i="15"/>
  <c r="D20" i="15"/>
  <c r="D18" i="15"/>
  <c r="D14" i="15"/>
  <c r="D12" i="15"/>
  <c r="D10" i="15"/>
  <c r="D11" i="15"/>
  <c r="D8" i="15"/>
  <c r="C12" i="15"/>
  <c r="C13" i="15"/>
  <c r="O5" i="15"/>
  <c r="H5" i="15"/>
  <c r="H6" i="15" s="1"/>
  <c r="B22" i="15"/>
  <c r="B20" i="15"/>
  <c r="B21" i="15"/>
  <c r="D13" i="15"/>
  <c r="D5" i="4"/>
  <c r="D6" i="4" s="1"/>
  <c r="C17" i="15"/>
  <c r="C8" i="15"/>
  <c r="C16" i="15"/>
  <c r="D7" i="15"/>
  <c r="B8" i="15"/>
  <c r="B13" i="15"/>
  <c r="D16" i="15"/>
  <c r="C22" i="15"/>
  <c r="C18" i="15"/>
  <c r="C14" i="15"/>
  <c r="C10" i="15"/>
  <c r="C7" i="15"/>
  <c r="C19" i="15"/>
  <c r="C15" i="15"/>
  <c r="C11" i="15"/>
  <c r="L5" i="15"/>
  <c r="L6" i="15" s="1"/>
  <c r="C5" i="4"/>
  <c r="C6" i="14" l="1"/>
  <c r="C6" i="4"/>
  <c r="B5" i="15"/>
  <c r="C6" i="12"/>
  <c r="O6" i="15"/>
  <c r="N6" i="15"/>
  <c r="D39" i="15"/>
  <c r="D53" i="15"/>
  <c r="D24" i="15"/>
  <c r="O6" i="14"/>
  <c r="C53" i="14"/>
  <c r="C24" i="14"/>
  <c r="C39" i="14"/>
  <c r="O6" i="13"/>
  <c r="O6" i="12"/>
  <c r="Z39" i="8"/>
  <c r="Z53" i="8"/>
  <c r="Z24" i="8"/>
  <c r="C53" i="12"/>
  <c r="C39" i="12"/>
  <c r="C24" i="12"/>
  <c r="C4" i="15"/>
  <c r="C24" i="4"/>
  <c r="C39" i="4"/>
  <c r="C53" i="4"/>
  <c r="AN4" i="4"/>
  <c r="AN6" i="4" s="1"/>
  <c r="AJ4" i="4"/>
  <c r="AJ6" i="4" s="1"/>
  <c r="B4" i="15"/>
  <c r="B39" i="4"/>
  <c r="B24" i="4"/>
  <c r="B53" i="4"/>
  <c r="AL4" i="4"/>
  <c r="AL6" i="4" s="1"/>
  <c r="AR53" i="4"/>
  <c r="AR39" i="4"/>
  <c r="AR24" i="4"/>
  <c r="AP39" i="4"/>
  <c r="AP24" i="4"/>
  <c r="AP53" i="4"/>
  <c r="AH4" i="4"/>
  <c r="AH6" i="4" s="1"/>
  <c r="AF39" i="4"/>
  <c r="AF24" i="4"/>
  <c r="AF53" i="4"/>
  <c r="AD24" i="4"/>
  <c r="AD53" i="4"/>
  <c r="AD39" i="4"/>
  <c r="AB53" i="4"/>
  <c r="AB39" i="4"/>
  <c r="AB24" i="4"/>
  <c r="Z39" i="4"/>
  <c r="Z24" i="4"/>
  <c r="Z53" i="4"/>
  <c r="B6" i="4"/>
  <c r="D5" i="15"/>
  <c r="D6" i="15" s="1"/>
  <c r="C5" i="15"/>
  <c r="C6" i="15" s="1"/>
  <c r="X24" i="3"/>
  <c r="Q24" i="3"/>
  <c r="S24" i="3"/>
  <c r="U24" i="3"/>
  <c r="P24" i="3"/>
  <c r="R24" i="3"/>
  <c r="V24" i="3"/>
  <c r="W24" i="3"/>
  <c r="Y24" i="3"/>
  <c r="T24" i="3"/>
  <c r="B39" i="15" l="1"/>
  <c r="B53" i="15"/>
  <c r="B24" i="15"/>
  <c r="C53" i="15"/>
  <c r="C24" i="15"/>
  <c r="C39" i="15"/>
  <c r="B6" i="15"/>
  <c r="AH39" i="4"/>
  <c r="AH24" i="4"/>
  <c r="AH53" i="4"/>
  <c r="AL24" i="4"/>
  <c r="AL53" i="4"/>
  <c r="AL39" i="4"/>
  <c r="AJ53" i="4"/>
  <c r="AJ39" i="4"/>
  <c r="AJ24" i="4"/>
  <c r="AN39" i="4"/>
  <c r="AN24" i="4"/>
  <c r="AN53" i="4"/>
  <c r="AQ53" i="4"/>
  <c r="AQ39" i="4"/>
  <c r="AO53" i="4"/>
  <c r="AO39" i="4"/>
  <c r="AE39" i="4"/>
  <c r="AI39" i="4"/>
  <c r="AG39" i="4"/>
  <c r="AM53" i="4"/>
  <c r="AG24" i="4"/>
  <c r="AG53" i="4"/>
  <c r="AK53" i="4"/>
  <c r="AA53" i="4"/>
  <c r="AM24" i="4"/>
  <c r="AM39" i="4"/>
  <c r="AK24" i="4"/>
  <c r="AK39" i="4"/>
  <c r="AI24" i="4"/>
  <c r="AI53" i="4"/>
  <c r="AE24" i="4"/>
  <c r="AE53" i="4"/>
  <c r="AC53" i="4"/>
  <c r="AA24" i="4"/>
  <c r="AA39" i="4"/>
  <c r="AC24" i="4"/>
  <c r="AC39" i="4"/>
  <c r="AO24" i="4"/>
  <c r="AQ24" i="4"/>
  <c r="Y39" i="4"/>
  <c r="Y24" i="4"/>
  <c r="Y53" i="4"/>
  <c r="X6" i="5"/>
  <c r="W6" i="5"/>
  <c r="Y6" i="5"/>
  <c r="S6" i="5"/>
  <c r="R39" i="5"/>
  <c r="R6" i="5"/>
  <c r="T6" i="5"/>
  <c r="V6" i="5"/>
  <c r="U39" i="5"/>
  <c r="U6" i="5"/>
  <c r="S39" i="5"/>
  <c r="Y4" i="12"/>
  <c r="V4" i="12"/>
  <c r="P6" i="5"/>
  <c r="P39" i="5"/>
  <c r="Q6" i="5"/>
  <c r="Q39" i="5"/>
  <c r="W39" i="5"/>
  <c r="S4" i="12"/>
  <c r="S6" i="12" s="1"/>
  <c r="U53" i="5"/>
  <c r="T39" i="5"/>
  <c r="X4" i="12"/>
  <c r="Q53" i="5"/>
  <c r="W53" i="5"/>
  <c r="V39" i="5"/>
  <c r="R4" i="12"/>
  <c r="W4" i="12"/>
  <c r="P53" i="5"/>
  <c r="Y53" i="5"/>
  <c r="W24" i="5"/>
  <c r="Y39" i="5"/>
  <c r="V53" i="5"/>
  <c r="X39" i="5"/>
  <c r="P4" i="12"/>
  <c r="P24" i="12" s="1"/>
  <c r="U24" i="5"/>
  <c r="U4" i="12"/>
  <c r="Y24" i="5"/>
  <c r="T53" i="5"/>
  <c r="T4" i="12"/>
  <c r="T6" i="12" s="1"/>
  <c r="R24" i="5"/>
  <c r="R53" i="5"/>
  <c r="Q24" i="5"/>
  <c r="Q4" i="12"/>
  <c r="Q6" i="12" s="1"/>
  <c r="V24" i="5"/>
  <c r="S24" i="5"/>
  <c r="S53" i="5"/>
  <c r="P24" i="5"/>
  <c r="T24" i="5"/>
  <c r="X24" i="5"/>
  <c r="X53" i="5"/>
  <c r="V24" i="12" l="1"/>
  <c r="T24" i="12"/>
  <c r="Q39" i="12"/>
  <c r="W39" i="12"/>
  <c r="W6" i="12"/>
  <c r="Y6" i="12"/>
  <c r="T39" i="12"/>
  <c r="T53" i="12"/>
  <c r="U24" i="12"/>
  <c r="U53" i="12"/>
  <c r="S39" i="12"/>
  <c r="U39" i="12"/>
  <c r="U6" i="12"/>
  <c r="P39" i="12"/>
  <c r="P6" i="12"/>
  <c r="R39" i="12"/>
  <c r="R6" i="12"/>
  <c r="X39" i="12"/>
  <c r="X6" i="12"/>
  <c r="V39" i="12"/>
  <c r="V6" i="12"/>
  <c r="X53" i="12"/>
  <c r="R53" i="12"/>
  <c r="W24" i="12"/>
  <c r="Y53" i="12"/>
  <c r="S53" i="12"/>
  <c r="Y24" i="12"/>
  <c r="V53" i="12"/>
  <c r="P53" i="12"/>
  <c r="W53" i="12"/>
  <c r="X24" i="12"/>
  <c r="Q53" i="12"/>
  <c r="R24" i="12"/>
  <c r="Y39" i="12"/>
  <c r="S24" i="12"/>
  <c r="Q24" i="12" l="1"/>
  <c r="P4" i="13"/>
  <c r="R4" i="13"/>
  <c r="T4" i="13"/>
  <c r="V4" i="13"/>
  <c r="X4" i="13"/>
  <c r="Q4" i="13"/>
  <c r="S4" i="13"/>
  <c r="U4" i="13"/>
  <c r="W4" i="13"/>
  <c r="W53" i="6"/>
  <c r="S53" i="6"/>
  <c r="R53" i="6"/>
  <c r="X53" i="6"/>
  <c r="T53" i="6"/>
  <c r="Q39" i="6"/>
  <c r="P39" i="6"/>
  <c r="U39" i="6"/>
  <c r="W39" i="6"/>
  <c r="Y4" i="13"/>
  <c r="Y39" i="6"/>
  <c r="S39" i="6"/>
  <c r="Y24" i="6"/>
  <c r="Y53" i="6"/>
  <c r="Q53" i="6"/>
  <c r="U24" i="6"/>
  <c r="U53" i="6"/>
  <c r="V53" i="6"/>
  <c r="P53" i="6"/>
  <c r="T24" i="6"/>
  <c r="T39" i="6"/>
  <c r="Q24" i="6"/>
  <c r="W24" i="6"/>
  <c r="V39" i="6"/>
  <c r="R39" i="6"/>
  <c r="V24" i="6"/>
  <c r="X24" i="6"/>
  <c r="X39" i="6"/>
  <c r="S24" i="6"/>
  <c r="P24" i="6"/>
  <c r="R24" i="6"/>
  <c r="Y53" i="13" l="1"/>
  <c r="Y39" i="13"/>
  <c r="Y6" i="13"/>
  <c r="Y24" i="13"/>
  <c r="S53" i="13"/>
  <c r="S39" i="13"/>
  <c r="S6" i="13"/>
  <c r="S24" i="13"/>
  <c r="U53" i="13"/>
  <c r="U39" i="13"/>
  <c r="U6" i="13"/>
  <c r="U24" i="13"/>
  <c r="Q53" i="13"/>
  <c r="Q39" i="13"/>
  <c r="Q6" i="13"/>
  <c r="Q24" i="13"/>
  <c r="V53" i="13"/>
  <c r="V39" i="13"/>
  <c r="V6" i="13"/>
  <c r="V24" i="13"/>
  <c r="R53" i="13"/>
  <c r="R39" i="13"/>
  <c r="R6" i="13"/>
  <c r="R24" i="13"/>
  <c r="W53" i="13"/>
  <c r="W39" i="13"/>
  <c r="W6" i="13"/>
  <c r="W24" i="13"/>
  <c r="X53" i="13"/>
  <c r="X39" i="13"/>
  <c r="X6" i="13"/>
  <c r="X24" i="13"/>
  <c r="T53" i="13"/>
  <c r="T39" i="13"/>
  <c r="T6" i="13"/>
  <c r="T24" i="13"/>
  <c r="P53" i="13"/>
  <c r="P39" i="13"/>
  <c r="P6" i="13"/>
  <c r="P24" i="13"/>
  <c r="P4" i="14"/>
  <c r="R4" i="14"/>
  <c r="T4" i="14"/>
  <c r="V4" i="14"/>
  <c r="X4" i="14"/>
  <c r="Q4" i="14"/>
  <c r="S4" i="14"/>
  <c r="U4" i="14"/>
  <c r="W4" i="14"/>
  <c r="W53" i="7"/>
  <c r="T53" i="7"/>
  <c r="Q53" i="7"/>
  <c r="U53" i="7"/>
  <c r="S39" i="7"/>
  <c r="R39" i="7"/>
  <c r="U39" i="7"/>
  <c r="Y39" i="7"/>
  <c r="X39" i="7"/>
  <c r="Y4" i="14"/>
  <c r="Y24" i="7"/>
  <c r="Y53" i="7"/>
  <c r="R24" i="7"/>
  <c r="R53" i="7"/>
  <c r="X24" i="7"/>
  <c r="X53" i="7"/>
  <c r="V53" i="7"/>
  <c r="S24" i="7"/>
  <c r="S53" i="7"/>
  <c r="P53" i="7"/>
  <c r="W24" i="7"/>
  <c r="W39" i="7"/>
  <c r="T24" i="7"/>
  <c r="T39" i="7"/>
  <c r="P24" i="7"/>
  <c r="P39" i="7"/>
  <c r="U24" i="7"/>
  <c r="Q24" i="7"/>
  <c r="Q39" i="7"/>
  <c r="V24" i="7"/>
  <c r="V39" i="7"/>
  <c r="W39" i="14" l="1"/>
  <c r="W6" i="14"/>
  <c r="W24" i="14"/>
  <c r="W53" i="14"/>
  <c r="X53" i="14"/>
  <c r="X6" i="14"/>
  <c r="X39" i="14"/>
  <c r="X24" i="14"/>
  <c r="T24" i="14"/>
  <c r="T6" i="14"/>
  <c r="T39" i="14"/>
  <c r="T53" i="14"/>
  <c r="P53" i="14"/>
  <c r="P24" i="14"/>
  <c r="P6" i="14"/>
  <c r="P39" i="14"/>
  <c r="S39" i="14"/>
  <c r="S6" i="14"/>
  <c r="S24" i="14"/>
  <c r="S53" i="14"/>
  <c r="Y24" i="14"/>
  <c r="Y39" i="14"/>
  <c r="Y6" i="14"/>
  <c r="Y53" i="14"/>
  <c r="U24" i="14"/>
  <c r="U53" i="14"/>
  <c r="U39" i="14"/>
  <c r="U6" i="14"/>
  <c r="Q24" i="14"/>
  <c r="Q53" i="14"/>
  <c r="Q39" i="14"/>
  <c r="Q6" i="14"/>
  <c r="V6" i="14"/>
  <c r="V53" i="14"/>
  <c r="V24" i="14"/>
  <c r="V39" i="14"/>
  <c r="R6" i="14"/>
  <c r="R39" i="14"/>
  <c r="R53" i="14"/>
  <c r="R24" i="14"/>
  <c r="P4" i="15"/>
  <c r="Q4" i="15"/>
  <c r="R4" i="15"/>
  <c r="S4" i="15"/>
  <c r="T4" i="15"/>
  <c r="U4" i="15"/>
  <c r="AO53" i="8"/>
  <c r="AO39" i="8"/>
  <c r="AQ39" i="8"/>
  <c r="AQ53" i="8"/>
  <c r="AO24" i="8"/>
  <c r="Y53" i="8"/>
  <c r="AI53" i="8"/>
  <c r="AA53" i="8"/>
  <c r="AC53" i="8"/>
  <c r="AE53" i="8"/>
  <c r="Y24" i="8"/>
  <c r="Y39" i="8"/>
  <c r="AA24" i="8"/>
  <c r="AA39" i="8"/>
  <c r="AE24" i="8"/>
  <c r="AE39" i="8"/>
  <c r="AC24" i="8"/>
  <c r="AC39" i="8"/>
  <c r="AI39" i="8"/>
  <c r="AM53" i="8"/>
  <c r="AM39" i="8"/>
  <c r="AM24" i="8"/>
  <c r="AG53" i="8"/>
  <c r="AK53" i="8"/>
  <c r="AK24" i="8"/>
  <c r="AK39" i="8"/>
  <c r="AQ24" i="8"/>
  <c r="AI24" i="8"/>
  <c r="AG24" i="8"/>
  <c r="AG39" i="8"/>
  <c r="U6" i="15" l="1"/>
  <c r="U24" i="15"/>
  <c r="U53" i="15"/>
  <c r="U39" i="15"/>
  <c r="Q24" i="15"/>
  <c r="Q53" i="15"/>
  <c r="Q39" i="15"/>
  <c r="Q6" i="15"/>
  <c r="S39" i="15"/>
  <c r="S6" i="15"/>
  <c r="S24" i="15"/>
  <c r="S53" i="15"/>
  <c r="T53" i="15"/>
  <c r="T24" i="15"/>
  <c r="T6" i="15"/>
  <c r="T39" i="15"/>
  <c r="R6" i="15"/>
  <c r="R39" i="15"/>
  <c r="R53" i="15"/>
  <c r="R24" i="15"/>
  <c r="P53" i="15"/>
  <c r="P24" i="15"/>
  <c r="P6" i="15"/>
  <c r="P39" i="15"/>
  <c r="AV24" i="8" l="1"/>
  <c r="AV39" i="8"/>
  <c r="AV53" i="8"/>
  <c r="AV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G43" authorId="0" shapeId="0" xr:uid="{879A5EF0-DB74-4620-8C1A-8E2A733B85B4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entered</t>
        </r>
      </text>
    </comment>
    <comment ref="H43" authorId="0" shapeId="0" xr:uid="{6D882A1C-7BE2-4301-9ADB-6C73912D82EC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entered</t>
        </r>
      </text>
    </comment>
  </commentList>
</comments>
</file>

<file path=xl/sharedStrings.xml><?xml version="1.0" encoding="utf-8"?>
<sst xmlns="http://schemas.openxmlformats.org/spreadsheetml/2006/main" count="1987" uniqueCount="226">
  <si>
    <t>Table 65</t>
  </si>
  <si>
    <r>
      <t>Federal Pell Grants</t>
    </r>
    <r>
      <rPr>
        <vertAlign val="superscript"/>
        <sz val="10"/>
        <rFont val="Arial"/>
        <family val="2"/>
      </rPr>
      <t>1</t>
    </r>
  </si>
  <si>
    <t>continued</t>
  </si>
  <si>
    <t>Amount (in thousands)</t>
  </si>
  <si>
    <t>Average Amount Per Recipient</t>
  </si>
  <si>
    <t>Total</t>
  </si>
  <si>
    <t>Public Colleges</t>
  </si>
  <si>
    <t>Private Colleges</t>
  </si>
  <si>
    <t>Proprietary Colleges</t>
  </si>
  <si>
    <t xml:space="preserve"> </t>
  </si>
  <si>
    <t>Percent</t>
  </si>
  <si>
    <t>Change</t>
  </si>
  <si>
    <t>2014-15 to</t>
  </si>
  <si>
    <t xml:space="preserve">  </t>
  </si>
  <si>
    <t>2019-20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</si>
  <si>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</si>
  <si>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</si>
  <si>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</si>
  <si>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</si>
  <si>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</si>
  <si>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</si>
  <si>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</si>
  <si>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</si>
  <si>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</si>
  <si>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</si>
  <si>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</si>
  <si>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</si>
  <si>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</si>
  <si>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</si>
  <si>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</si>
  <si>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</si>
  <si>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</si>
  <si>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</si>
  <si>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</si>
  <si>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</si>
  <si>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</si>
  <si>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</si>
  <si>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</si>
  <si>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</si>
  <si>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</si>
  <si>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</si>
  <si>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</si>
  <si>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</si>
  <si>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</si>
  <si>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</si>
  <si>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</si>
  <si>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</si>
  <si>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</si>
  <si>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NA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</si>
  <si>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</si>
  <si>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</si>
  <si>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</si>
  <si>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</si>
  <si>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</si>
  <si>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</si>
  <si>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</si>
  <si>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</si>
  <si>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</si>
  <si>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</si>
  <si>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</si>
  <si>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</si>
  <si>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</si>
  <si>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</si>
  <si>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</si>
  <si>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</si>
  <si>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</si>
  <si>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</si>
  <si>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</si>
  <si>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</si>
  <si>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</si>
  <si>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</si>
  <si>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</si>
  <si>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</si>
  <si>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>Pell Grants generally are awarded only to undergraduate students who have not earned bachelor's or advanced degrees. The amount a student may receive depends on the expected family contribution, the cost of attendance, whether the student attends full time or part time, and whether the student attends for a full academic year or less. The maximum award for the 2019-20 academic year was $6,195.</t>
    </r>
  </si>
  <si>
    <t>Sources:</t>
  </si>
  <si>
    <t xml:space="preserve">Office of Postsecondary Education, U.S. Department of Education: 2014-15 Award Year Grant Volume by School (2016), and 2019-20 Award Year Grant Volume by School (2020) — http://federalstudentaid.ed.gov/datacenter.
</t>
  </si>
  <si>
    <t>correct link: https://studentaid.gov/data-center/student/title-iv</t>
  </si>
  <si>
    <t xml:space="preserve">  Feb 2021</t>
  </si>
  <si>
    <t>Funding -- Private----------------</t>
  </si>
  <si>
    <t>1979-80</t>
  </si>
  <si>
    <t>1984-85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</si>
  <si>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</si>
  <si>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</si>
  <si>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</si>
  <si>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</si>
  <si>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</si>
  <si>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</si>
  <si>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</si>
  <si>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</si>
  <si>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</si>
  <si>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</si>
  <si>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</si>
  <si>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</si>
  <si>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</si>
  <si>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</si>
  <si>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</si>
  <si>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</si>
  <si>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</si>
  <si>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</si>
  <si>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</si>
  <si>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</si>
  <si>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</si>
  <si>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</si>
  <si>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</si>
  <si>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</si>
  <si>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</si>
  <si>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</si>
  <si>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</si>
  <si>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</si>
  <si>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</si>
  <si>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</si>
  <si>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</si>
  <si>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</si>
  <si>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 xml:space="preserve">   as a percent of U.S.</t>
  </si>
  <si>
    <t>See total funding tab for sources.</t>
  </si>
  <si>
    <t>Funding -- Proprietary--------------------------</t>
  </si>
  <si>
    <t xml:space="preserve">Pell Grant Allocations </t>
  </si>
  <si>
    <t>See total funding tab for sources</t>
  </si>
  <si>
    <t>Funding -- Total-----------------------</t>
  </si>
  <si>
    <t>Verification</t>
  </si>
  <si>
    <t>2002-02</t>
  </si>
  <si>
    <t>U.S. Dept of</t>
  </si>
  <si>
    <t>US Dept.</t>
  </si>
  <si>
    <t>Education,</t>
  </si>
  <si>
    <t>of Ed</t>
  </si>
  <si>
    <t>of Education</t>
  </si>
  <si>
    <t>Office of</t>
  </si>
  <si>
    <t>Postsecondary</t>
  </si>
  <si>
    <t>Education</t>
  </si>
  <si>
    <t>Institutional</t>
  </si>
  <si>
    <t>1997-98 Title IV</t>
  </si>
  <si>
    <t>1998-99 Title IV/</t>
  </si>
  <si>
    <t>Title IV/</t>
  </si>
  <si>
    <t>Volume Reports</t>
  </si>
  <si>
    <t>2012-13 Award Year</t>
  </si>
  <si>
    <t>2013-14 Award Year</t>
  </si>
  <si>
    <t>2014-15 Award Year</t>
  </si>
  <si>
    <t>2015-16 Award Year</t>
  </si>
  <si>
    <t>2016-17 Award Year</t>
  </si>
  <si>
    <t>2017-18 Award Year</t>
  </si>
  <si>
    <t>2018-19 Award Year</t>
  </si>
  <si>
    <t>2019-20 Award Year</t>
  </si>
  <si>
    <t>Agreement and</t>
  </si>
  <si>
    <t>Applicant Data,</t>
  </si>
  <si>
    <t>Federal Pell</t>
  </si>
  <si>
    <t xml:space="preserve">2009-2010 Award Year </t>
  </si>
  <si>
    <t xml:space="preserve">2010-2011 Award Year </t>
  </si>
  <si>
    <t>by School</t>
  </si>
  <si>
    <t>Grant Volume by School</t>
  </si>
  <si>
    <t>Authorization</t>
  </si>
  <si>
    <t>Grant Program,</t>
  </si>
  <si>
    <t>Campus-Based Volume</t>
  </si>
  <si>
    <t>Data Source: Common Origination &amp;</t>
  </si>
  <si>
    <t>Report,</t>
  </si>
  <si>
    <t xml:space="preserve"> End of Year</t>
  </si>
  <si>
    <t xml:space="preserve"> 4/10/12</t>
  </si>
  <si>
    <t xml:space="preserve"> 20011-12</t>
  </si>
  <si>
    <t>Distribution System (COD)</t>
  </si>
  <si>
    <t>1979-80 Pell</t>
  </si>
  <si>
    <t>1984-85 Pell</t>
  </si>
  <si>
    <t>1987-88 Pell</t>
  </si>
  <si>
    <t>1988-89 Pell</t>
  </si>
  <si>
    <t>1989-90 Pell</t>
  </si>
  <si>
    <t>1990-91 Pell</t>
  </si>
  <si>
    <t>1991-92 Pell</t>
  </si>
  <si>
    <t>1995-96 Pell</t>
  </si>
  <si>
    <t>1996-97 Pell</t>
  </si>
  <si>
    <t xml:space="preserve">Report, 2000: </t>
  </si>
  <si>
    <t xml:space="preserve">Report, 1999-2000 </t>
  </si>
  <si>
    <t>Report, 1999-2000</t>
  </si>
  <si>
    <t xml:space="preserve">Report, 2000-01 </t>
  </si>
  <si>
    <t xml:space="preserve">Report, 2001-02 </t>
  </si>
  <si>
    <t>Report, 2002-2003</t>
  </si>
  <si>
    <t>Report, 2003-04:</t>
  </si>
  <si>
    <t>Report, 2004-05:</t>
  </si>
  <si>
    <t>Report, 2005-06</t>
  </si>
  <si>
    <t>Report, 2006-07</t>
  </si>
  <si>
    <t>Report, 2007-08</t>
  </si>
  <si>
    <t>Report, 2008-09</t>
  </si>
  <si>
    <t>http://federalstudentaid.ed.gov/datacenter/programmatic.html</t>
  </si>
  <si>
    <t>http://studentaid.ed.gov/about/data-center/student/title-iv</t>
  </si>
  <si>
    <t>https://studentaid.ed.gov/about/data-center/student/title-iv</t>
  </si>
  <si>
    <t>https://studentaid.gov/data-center/student/title-iv</t>
  </si>
  <si>
    <t>Grant</t>
  </si>
  <si>
    <t xml:space="preserve">Report, 1999: </t>
  </si>
  <si>
    <t>Table 21,</t>
  </si>
  <si>
    <t>Table 21</t>
  </si>
  <si>
    <t>Run date 1/12/16</t>
  </si>
  <si>
    <t>Run date 1/30/17</t>
  </si>
  <si>
    <t>Run date 4/1/18</t>
  </si>
  <si>
    <t>Run date 10/1/18</t>
  </si>
  <si>
    <t>Run date 10/1/20</t>
  </si>
  <si>
    <t>Program,"</t>
  </si>
  <si>
    <t>Table 22,</t>
  </si>
  <si>
    <t>pages 120-122.</t>
  </si>
  <si>
    <t>pages 119-121.</t>
  </si>
  <si>
    <t>page 117.</t>
  </si>
  <si>
    <t>page 121.</t>
  </si>
  <si>
    <t>http://www.ed.gov/finaid/prof/resources/data/ope.html?exp=0</t>
  </si>
  <si>
    <t>http://www.ed.gov/finaid/prof/resources/data/ope.html?exp=1</t>
  </si>
  <si>
    <t xml:space="preserve"> June 2008</t>
  </si>
  <si>
    <t xml:space="preserve"> June 2009?</t>
  </si>
  <si>
    <t xml:space="preserve"> June 2010</t>
  </si>
  <si>
    <t>unpublished</t>
  </si>
  <si>
    <t>pages 103-105.</t>
  </si>
  <si>
    <t>data (1985).</t>
  </si>
  <si>
    <t>data (1986).</t>
  </si>
  <si>
    <t>data (1989).</t>
  </si>
  <si>
    <t>data (1990).</t>
  </si>
  <si>
    <t>data (1991).</t>
  </si>
  <si>
    <t>data (1993).</t>
  </si>
  <si>
    <t>data (1996).</t>
  </si>
  <si>
    <t>data (1999).</t>
  </si>
  <si>
    <t>updated 96</t>
  </si>
  <si>
    <t>Recipients -- Private--------------</t>
  </si>
  <si>
    <t>Recipients -- Proprietary-------</t>
  </si>
  <si>
    <t>Pell Grant Recipients</t>
  </si>
  <si>
    <t>Recipients -- Public---------------</t>
  </si>
  <si>
    <t>Recipients -- Total---------------</t>
  </si>
  <si>
    <t>-</t>
  </si>
  <si>
    <t>Column</t>
  </si>
  <si>
    <t>Amounts to private per private recipient</t>
  </si>
  <si>
    <t>Amounts to proprietary per proprietary recipient</t>
  </si>
  <si>
    <t>Amounts to public per public recipient</t>
  </si>
  <si>
    <t>Amounts to total per total recipient</t>
  </si>
  <si>
    <t>Maximum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</si>
</sst>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_)"/>
    <numFmt numFmtId="166" formatCode="_(* #,##0_);_(* \(#,##0\);_(* &quot;-&quot;??_);_(@_)"/>
    <numFmt numFmtId="167" formatCode="0.0"/>
    <numFmt numFmtId="168" formatCode="#,##0.0_);\(#,##0.0\)"/>
    <numFmt numFmtId="169" formatCode="#,##0.0"/>
    <numFmt numFmtId="170" formatCode="_(&quot;$&quot;* #,##0_);_(&quot;$&quot;* \(#,##0\);_(&quot;$&quot;* &quot;-&quot;??_);_(@_)"/>
    <numFmt numFmtId="171" formatCode="&quot;$&quot;#,##0"/>
    <numFmt numFmtId="172" formatCode="0.0%"/>
  </numFmts>
  <fonts count="27">
    <font>
      <sz val="10"/>
      <name val="SWISS-C"/>
    </font>
    <font>
      <sz val="10"/>
      <name val="AGaramond"/>
      <family val="3"/>
    </font>
    <font>
      <sz val="10"/>
      <name val="Arial"/>
      <family val="2"/>
    </font>
    <font>
      <sz val="10"/>
      <color indexed="12"/>
      <name val="SWISS-C"/>
    </font>
    <font>
      <sz val="8"/>
      <name val="Arial"/>
      <family val="2"/>
    </font>
    <font>
      <sz val="9"/>
      <name val="SWISS-C"/>
    </font>
    <font>
      <sz val="10"/>
      <name val="SWISS-C"/>
    </font>
    <font>
      <sz val="8"/>
      <name val="SWISS-C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u/>
      <sz val="7.5"/>
      <color indexed="12"/>
      <name val="SWISS-C"/>
    </font>
    <font>
      <u/>
      <sz val="10"/>
      <color indexed="12"/>
      <name val="SWISS-C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Helv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name val="SWISS-C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SWISS-C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rgb="FF7030A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>
      <alignment horizontal="left" wrapText="1"/>
    </xf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9">
    <xf numFmtId="37" fontId="0" fillId="0" borderId="0" xfId="0"/>
    <xf numFmtId="37" fontId="2" fillId="0" borderId="0" xfId="0" applyFont="1"/>
    <xf numFmtId="37" fontId="2" fillId="0" borderId="1" xfId="0" applyFont="1" applyBorder="1"/>
    <xf numFmtId="37" fontId="2" fillId="0" borderId="0" xfId="0" applyFont="1" applyAlignment="1">
      <alignment horizontal="centerContinuous"/>
    </xf>
    <xf numFmtId="37" fontId="2" fillId="0" borderId="0" xfId="0" applyFont="1" applyAlignment="1">
      <alignment horizontal="left"/>
    </xf>
    <xf numFmtId="37" fontId="2" fillId="0" borderId="1" xfId="0" applyFont="1" applyBorder="1" applyAlignment="1">
      <alignment horizontal="centerContinuous"/>
    </xf>
    <xf numFmtId="37" fontId="2" fillId="0" borderId="2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4" xfId="0" applyFont="1" applyBorder="1" applyAlignment="1">
      <alignment horizontal="centerContinuous"/>
    </xf>
    <xf numFmtId="37" fontId="2" fillId="0" borderId="0" xfId="0" applyFont="1" applyAlignment="1">
      <alignment vertical="top"/>
    </xf>
    <xf numFmtId="37" fontId="5" fillId="0" borderId="0" xfId="0" applyFont="1"/>
    <xf numFmtId="37" fontId="2" fillId="0" borderId="5" xfId="0" applyFont="1" applyBorder="1"/>
    <xf numFmtId="37" fontId="4" fillId="0" borderId="0" xfId="0" applyFont="1"/>
    <xf numFmtId="37" fontId="8" fillId="0" borderId="0" xfId="0" applyFont="1"/>
    <xf numFmtId="37" fontId="2" fillId="0" borderId="0" xfId="0" applyFont="1" applyAlignment="1">
      <alignment wrapText="1"/>
    </xf>
    <xf numFmtId="37" fontId="2" fillId="0" borderId="6" xfId="0" applyFont="1" applyBorder="1"/>
    <xf numFmtId="37" fontId="10" fillId="0" borderId="0" xfId="0" applyFont="1"/>
    <xf numFmtId="37" fontId="10" fillId="0" borderId="5" xfId="0" applyFont="1" applyBorder="1"/>
    <xf numFmtId="37" fontId="10" fillId="0" borderId="6" xfId="0" applyFont="1" applyBorder="1"/>
    <xf numFmtId="37" fontId="2" fillId="0" borderId="8" xfId="0" applyFont="1" applyBorder="1"/>
    <xf numFmtId="37" fontId="11" fillId="0" borderId="0" xfId="2" applyNumberFormat="1" applyAlignment="1" applyProtection="1"/>
    <xf numFmtId="37" fontId="3" fillId="2" borderId="0" xfId="0" applyFont="1" applyFill="1"/>
    <xf numFmtId="37" fontId="10" fillId="3" borderId="0" xfId="0" applyFont="1" applyFill="1"/>
    <xf numFmtId="37" fontId="2" fillId="3" borderId="0" xfId="0" applyFont="1" applyFill="1"/>
    <xf numFmtId="3" fontId="6" fillId="0" borderId="0" xfId="0" applyNumberFormat="1" applyFont="1"/>
    <xf numFmtId="3" fontId="6" fillId="0" borderId="6" xfId="0" applyNumberFormat="1" applyFont="1" applyBorder="1"/>
    <xf numFmtId="37" fontId="12" fillId="0" borderId="0" xfId="2" applyNumberFormat="1" applyFont="1" applyAlignment="1" applyProtection="1"/>
    <xf numFmtId="37" fontId="13" fillId="0" borderId="0" xfId="2" applyNumberFormat="1" applyFont="1" applyAlignment="1" applyProtection="1"/>
    <xf numFmtId="37" fontId="2" fillId="0" borderId="0" xfId="0" applyFont="1" applyAlignment="1">
      <alignment horizontal="right"/>
    </xf>
    <xf numFmtId="37" fontId="14" fillId="0" borderId="0" xfId="0" applyFont="1"/>
    <xf numFmtId="3" fontId="2" fillId="0" borderId="0" xfId="0" applyNumberFormat="1" applyFont="1"/>
    <xf numFmtId="6" fontId="2" fillId="0" borderId="0" xfId="0" applyNumberFormat="1" applyFont="1"/>
    <xf numFmtId="6" fontId="2" fillId="0" borderId="6" xfId="0" applyNumberFormat="1" applyFont="1" applyBorder="1"/>
    <xf numFmtId="37" fontId="2" fillId="0" borderId="9" xfId="0" applyFont="1" applyBorder="1" applyAlignment="1">
      <alignment horizontal="centerContinuous"/>
    </xf>
    <xf numFmtId="37" fontId="2" fillId="0" borderId="0" xfId="3" applyNumberFormat="1"/>
    <xf numFmtId="37" fontId="2" fillId="0" borderId="0" xfId="3" applyNumberFormat="1" applyAlignment="1">
      <alignment horizontal="left"/>
    </xf>
    <xf numFmtId="166" fontId="2" fillId="0" borderId="0" xfId="1" applyNumberFormat="1" applyFont="1"/>
    <xf numFmtId="166" fontId="2" fillId="0" borderId="0" xfId="1" applyNumberFormat="1" applyFont="1" applyAlignment="1">
      <alignment vertical="center"/>
    </xf>
    <xf numFmtId="3" fontId="16" fillId="0" borderId="8" xfId="4" applyNumberFormat="1" applyFont="1" applyBorder="1" applyAlignment="1"/>
    <xf numFmtId="3" fontId="16" fillId="0" borderId="10" xfId="5" applyNumberFormat="1" applyFont="1" applyBorder="1"/>
    <xf numFmtId="167" fontId="16" fillId="0" borderId="0" xfId="4" applyNumberFormat="1" applyFont="1" applyAlignment="1"/>
    <xf numFmtId="3" fontId="2" fillId="0" borderId="0" xfId="5" applyNumberFormat="1" applyFont="1"/>
    <xf numFmtId="3" fontId="2" fillId="0" borderId="6" xfId="5" applyNumberFormat="1" applyFont="1" applyBorder="1"/>
    <xf numFmtId="3" fontId="2" fillId="0" borderId="8" xfId="5" applyNumberFormat="1" applyFont="1" applyBorder="1"/>
    <xf numFmtId="3" fontId="16" fillId="0" borderId="0" xfId="5" applyNumberFormat="1" applyFont="1"/>
    <xf numFmtId="165" fontId="2" fillId="0" borderId="0" xfId="0" applyNumberFormat="1" applyFont="1"/>
    <xf numFmtId="0" fontId="2" fillId="0" borderId="8" xfId="3" applyBorder="1"/>
    <xf numFmtId="6" fontId="2" fillId="0" borderId="8" xfId="0" applyNumberFormat="1" applyFont="1" applyBorder="1"/>
    <xf numFmtId="166" fontId="2" fillId="0" borderId="8" xfId="1" applyNumberFormat="1" applyFont="1" applyBorder="1" applyAlignment="1">
      <alignment vertical="center"/>
    </xf>
    <xf numFmtId="37" fontId="17" fillId="0" borderId="0" xfId="0" applyFont="1"/>
    <xf numFmtId="37" fontId="17" fillId="0" borderId="6" xfId="0" applyFont="1" applyBorder="1"/>
    <xf numFmtId="37" fontId="17" fillId="0" borderId="6" xfId="0" applyFont="1" applyBorder="1" applyAlignment="1">
      <alignment horizontal="center"/>
    </xf>
    <xf numFmtId="37" fontId="17" fillId="0" borderId="6" xfId="0" applyFont="1" applyBorder="1" applyAlignment="1">
      <alignment horizontal="right"/>
    </xf>
    <xf numFmtId="37" fontId="17" fillId="0" borderId="8" xfId="0" applyFont="1" applyBorder="1" applyAlignment="1">
      <alignment horizontal="right"/>
    </xf>
    <xf numFmtId="37" fontId="18" fillId="0" borderId="0" xfId="0" applyFont="1"/>
    <xf numFmtId="37" fontId="19" fillId="0" borderId="0" xfId="0" applyFont="1" applyAlignment="1">
      <alignment horizontal="center"/>
    </xf>
    <xf numFmtId="37" fontId="17" fillId="0" borderId="0" xfId="0" applyFont="1" applyAlignment="1">
      <alignment horizontal="fill"/>
    </xf>
    <xf numFmtId="37" fontId="18" fillId="0" borderId="6" xfId="0" applyFont="1" applyBorder="1" applyAlignment="1">
      <alignment horizontal="center"/>
    </xf>
    <xf numFmtId="37" fontId="17" fillId="0" borderId="6" xfId="0" applyFont="1" applyBorder="1" applyAlignment="1">
      <alignment horizontal="fill"/>
    </xf>
    <xf numFmtId="37" fontId="18" fillId="2" borderId="0" xfId="0" applyFont="1" applyFill="1"/>
    <xf numFmtId="37" fontId="18" fillId="2" borderId="6" xfId="0" applyFont="1" applyFill="1" applyBorder="1" applyAlignment="1">
      <alignment horizontal="center"/>
    </xf>
    <xf numFmtId="37" fontId="17" fillId="0" borderId="8" xfId="0" applyFont="1" applyBorder="1" applyAlignment="1">
      <alignment horizontal="center"/>
    </xf>
    <xf numFmtId="37" fontId="17" fillId="0" borderId="0" xfId="0" applyFont="1" applyAlignment="1">
      <alignment horizontal="right"/>
    </xf>
    <xf numFmtId="49" fontId="2" fillId="0" borderId="0" xfId="0" applyNumberFormat="1" applyFont="1"/>
    <xf numFmtId="37" fontId="2" fillId="0" borderId="10" xfId="0" applyFont="1" applyBorder="1"/>
    <xf numFmtId="37" fontId="8" fillId="4" borderId="0" xfId="0" applyFont="1" applyFill="1"/>
    <xf numFmtId="37" fontId="20" fillId="0" borderId="0" xfId="0" applyFont="1" applyAlignment="1">
      <alignment horizontal="right"/>
    </xf>
    <xf numFmtId="168" fontId="16" fillId="0" borderId="0" xfId="4" applyNumberFormat="1" applyFont="1" applyAlignment="1"/>
    <xf numFmtId="168" fontId="2" fillId="0" borderId="0" xfId="0" applyNumberFormat="1" applyFont="1"/>
    <xf numFmtId="37" fontId="20" fillId="5" borderId="0" xfId="0" applyFont="1" applyFill="1" applyAlignment="1">
      <alignment horizontal="right"/>
    </xf>
    <xf numFmtId="37" fontId="20" fillId="5" borderId="8" xfId="0" applyFont="1" applyFill="1" applyBorder="1" applyAlignment="1">
      <alignment horizontal="right"/>
    </xf>
    <xf numFmtId="37" fontId="2" fillId="6" borderId="0" xfId="0" applyFont="1" applyFill="1"/>
    <xf numFmtId="37" fontId="2" fillId="6" borderId="8" xfId="0" applyFont="1" applyFill="1" applyBorder="1"/>
    <xf numFmtId="37" fontId="0" fillId="0" borderId="8" xfId="0" applyBorder="1"/>
    <xf numFmtId="37" fontId="17" fillId="5" borderId="0" xfId="0" applyFont="1" applyFill="1" applyAlignment="1">
      <alignment horizontal="right"/>
    </xf>
    <xf numFmtId="37" fontId="17" fillId="5" borderId="8" xfId="0" applyFont="1" applyFill="1" applyBorder="1" applyAlignment="1">
      <alignment horizontal="right"/>
    </xf>
    <xf numFmtId="37" fontId="2" fillId="5" borderId="0" xfId="0" applyFont="1" applyFill="1"/>
    <xf numFmtId="167" fontId="2" fillId="6" borderId="0" xfId="4" applyNumberFormat="1" applyFont="1" applyFill="1" applyAlignment="1"/>
    <xf numFmtId="3" fontId="2" fillId="6" borderId="10" xfId="5" applyNumberFormat="1" applyFont="1" applyFill="1" applyBorder="1"/>
    <xf numFmtId="168" fontId="2" fillId="6" borderId="0" xfId="4" applyNumberFormat="1" applyFont="1" applyFill="1" applyAlignment="1"/>
    <xf numFmtId="37" fontId="2" fillId="5" borderId="8" xfId="0" applyFont="1" applyFill="1" applyBorder="1"/>
    <xf numFmtId="37" fontId="8" fillId="0" borderId="8" xfId="0" applyFont="1" applyBorder="1"/>
    <xf numFmtId="37" fontId="8" fillId="5" borderId="8" xfId="0" applyFont="1" applyFill="1" applyBorder="1"/>
    <xf numFmtId="37" fontId="3" fillId="2" borderId="0" xfId="0" applyFont="1" applyFill="1" applyAlignment="1">
      <alignment horizontal="right"/>
    </xf>
    <xf numFmtId="37" fontId="18" fillId="0" borderId="0" xfId="0" applyFont="1" applyAlignment="1">
      <alignment horizontal="right"/>
    </xf>
    <xf numFmtId="37" fontId="17" fillId="7" borderId="0" xfId="0" applyFont="1" applyFill="1" applyAlignment="1">
      <alignment horizontal="center"/>
    </xf>
    <xf numFmtId="37" fontId="17" fillId="7" borderId="6" xfId="0" applyFont="1" applyFill="1" applyBorder="1" applyAlignment="1">
      <alignment horizontal="center"/>
    </xf>
    <xf numFmtId="37" fontId="2" fillId="7" borderId="0" xfId="0" applyFont="1" applyFill="1"/>
    <xf numFmtId="37" fontId="0" fillId="6" borderId="0" xfId="0" applyFill="1"/>
    <xf numFmtId="37" fontId="0" fillId="6" borderId="8" xfId="0" applyFill="1" applyBorder="1"/>
    <xf numFmtId="37" fontId="21" fillId="0" borderId="0" xfId="0" applyFont="1"/>
    <xf numFmtId="37" fontId="22" fillId="0" borderId="0" xfId="0" applyFont="1"/>
    <xf numFmtId="37" fontId="17" fillId="2" borderId="0" xfId="0" applyFont="1" applyFill="1"/>
    <xf numFmtId="37" fontId="17" fillId="2" borderId="6" xfId="0" applyFont="1" applyFill="1" applyBorder="1" applyAlignment="1">
      <alignment horizontal="center"/>
    </xf>
    <xf numFmtId="37" fontId="10" fillId="2" borderId="0" xfId="0" applyFont="1" applyFill="1"/>
    <xf numFmtId="37" fontId="6" fillId="0" borderId="0" xfId="0" applyFont="1"/>
    <xf numFmtId="37" fontId="6" fillId="6" borderId="0" xfId="0" applyFont="1" applyFill="1"/>
    <xf numFmtId="37" fontId="17" fillId="0" borderId="0" xfId="0" applyFont="1" applyAlignment="1">
      <alignment horizontal="center"/>
    </xf>
    <xf numFmtId="3" fontId="2" fillId="0" borderId="6" xfId="4" applyNumberFormat="1" applyFont="1" applyBorder="1" applyAlignment="1"/>
    <xf numFmtId="3" fontId="2" fillId="0" borderId="0" xfId="4" applyNumberFormat="1" applyFont="1" applyAlignment="1"/>
    <xf numFmtId="3" fontId="2" fillId="8" borderId="0" xfId="4" applyNumberFormat="1" applyFont="1" applyFill="1" applyAlignment="1"/>
    <xf numFmtId="3" fontId="2" fillId="8" borderId="6" xfId="4" applyNumberFormat="1" applyFont="1" applyFill="1" applyBorder="1" applyAlignment="1"/>
    <xf numFmtId="3" fontId="2" fillId="0" borderId="10" xfId="4" applyNumberFormat="1" applyFont="1" applyBorder="1" applyAlignment="1"/>
    <xf numFmtId="3" fontId="2" fillId="8" borderId="8" xfId="4" applyNumberFormat="1" applyFont="1" applyFill="1" applyBorder="1" applyAlignment="1"/>
    <xf numFmtId="169" fontId="2" fillId="0" borderId="11" xfId="4" applyNumberFormat="1" applyFont="1" applyBorder="1" applyAlignment="1"/>
    <xf numFmtId="169" fontId="2" fillId="0" borderId="12" xfId="4" applyNumberFormat="1" applyFont="1" applyBorder="1" applyAlignment="1"/>
    <xf numFmtId="169" fontId="2" fillId="8" borderId="12" xfId="4" applyNumberFormat="1" applyFont="1" applyFill="1" applyBorder="1" applyAlignment="1"/>
    <xf numFmtId="169" fontId="2" fillId="8" borderId="13" xfId="4" applyNumberFormat="1" applyFont="1" applyFill="1" applyBorder="1" applyAlignment="1"/>
    <xf numFmtId="169" fontId="2" fillId="0" borderId="13" xfId="4" applyNumberFormat="1" applyFont="1" applyBorder="1" applyAlignment="1"/>
    <xf numFmtId="169" fontId="2" fillId="0" borderId="14" xfId="4" applyNumberFormat="1" applyFont="1" applyBorder="1" applyAlignment="1"/>
    <xf numFmtId="169" fontId="2" fillId="0" borderId="0" xfId="4" applyNumberFormat="1" applyFont="1" applyAlignment="1"/>
    <xf numFmtId="169" fontId="2" fillId="8" borderId="0" xfId="4" applyNumberFormat="1" applyFont="1" applyFill="1" applyAlignment="1"/>
    <xf numFmtId="169" fontId="2" fillId="8" borderId="6" xfId="4" applyNumberFormat="1" applyFont="1" applyFill="1" applyBorder="1" applyAlignment="1"/>
    <xf numFmtId="169" fontId="2" fillId="0" borderId="6" xfId="4" applyNumberFormat="1" applyFont="1" applyBorder="1" applyAlignment="1"/>
    <xf numFmtId="37" fontId="2" fillId="0" borderId="0" xfId="1" applyNumberFormat="1" applyFont="1" applyAlignment="1">
      <alignment horizontal="right" vertical="center"/>
    </xf>
    <xf numFmtId="37" fontId="10" fillId="2" borderId="0" xfId="0" applyFont="1" applyFill="1" applyAlignment="1">
      <alignment horizontal="right"/>
    </xf>
    <xf numFmtId="3" fontId="2" fillId="8" borderId="6" xfId="4" applyNumberFormat="1" applyFont="1" applyFill="1" applyBorder="1" applyAlignment="1">
      <alignment horizontal="right"/>
    </xf>
    <xf numFmtId="37" fontId="2" fillId="0" borderId="0" xfId="0" applyFont="1" applyAlignment="1">
      <alignment horizontal="center"/>
    </xf>
    <xf numFmtId="3" fontId="2" fillId="0" borderId="6" xfId="4" applyNumberFormat="1" applyFont="1" applyBorder="1" applyAlignment="1">
      <alignment horizontal="right"/>
    </xf>
    <xf numFmtId="3" fontId="2" fillId="0" borderId="0" xfId="4" applyNumberFormat="1" applyFont="1" applyAlignment="1">
      <alignment horizontal="right"/>
    </xf>
    <xf numFmtId="3" fontId="2" fillId="8" borderId="0" xfId="4" applyNumberFormat="1" applyFont="1" applyFill="1" applyAlignment="1">
      <alignment horizontal="right"/>
    </xf>
    <xf numFmtId="3" fontId="2" fillId="0" borderId="10" xfId="4" applyNumberFormat="1" applyFont="1" applyBorder="1" applyAlignment="1">
      <alignment horizontal="right"/>
    </xf>
    <xf numFmtId="3" fontId="2" fillId="8" borderId="8" xfId="4" applyNumberFormat="1" applyFont="1" applyFill="1" applyBorder="1" applyAlignment="1">
      <alignment horizontal="right"/>
    </xf>
    <xf numFmtId="37" fontId="23" fillId="0" borderId="0" xfId="0" applyFont="1" applyAlignment="1">
      <alignment horizontal="right"/>
    </xf>
    <xf numFmtId="37" fontId="2" fillId="0" borderId="8" xfId="0" applyFont="1" applyBorder="1" applyAlignment="1">
      <alignment horizontal="centerContinuous"/>
    </xf>
    <xf numFmtId="3" fontId="2" fillId="0" borderId="8" xfId="4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37" fontId="2" fillId="0" borderId="0" xfId="0" applyFont="1" applyAlignment="1">
      <alignment horizontal="centerContinuous" vertical="top"/>
    </xf>
    <xf numFmtId="170" fontId="24" fillId="0" borderId="0" xfId="6" applyNumberFormat="1" applyFont="1" applyAlignment="1">
      <alignment horizontal="right"/>
    </xf>
    <xf numFmtId="170" fontId="24" fillId="0" borderId="0" xfId="6" applyNumberFormat="1" applyFont="1"/>
    <xf numFmtId="37" fontId="24" fillId="0" borderId="0" xfId="0" applyFont="1"/>
    <xf numFmtId="171" fontId="2" fillId="0" borderId="6" xfId="6" applyNumberFormat="1" applyFont="1" applyBorder="1"/>
    <xf numFmtId="171" fontId="2" fillId="0" borderId="6" xfId="4" applyNumberFormat="1" applyFont="1" applyBorder="1" applyAlignment="1"/>
    <xf numFmtId="37" fontId="6" fillId="6" borderId="6" xfId="0" applyFont="1" applyFill="1" applyBorder="1"/>
    <xf numFmtId="9" fontId="17" fillId="0" borderId="0" xfId="7" applyFont="1"/>
    <xf numFmtId="37" fontId="17" fillId="9" borderId="0" xfId="0" applyFont="1" applyFill="1" applyAlignment="1">
      <alignment horizontal="right"/>
    </xf>
    <xf numFmtId="37" fontId="0" fillId="0" borderId="6" xfId="0" applyBorder="1"/>
    <xf numFmtId="37" fontId="18" fillId="9" borderId="6" xfId="0" applyFont="1" applyFill="1" applyBorder="1"/>
    <xf numFmtId="37" fontId="18" fillId="9" borderId="0" xfId="0" applyFont="1" applyFill="1"/>
    <xf numFmtId="37" fontId="18" fillId="0" borderId="6" xfId="0" applyFont="1" applyBorder="1"/>
    <xf numFmtId="37" fontId="2" fillId="6" borderId="6" xfId="0" applyFont="1" applyFill="1" applyBorder="1"/>
    <xf numFmtId="37" fontId="0" fillId="6" borderId="6" xfId="0" applyFill="1" applyBorder="1"/>
    <xf numFmtId="37" fontId="17" fillId="9" borderId="6" xfId="0" applyFont="1" applyFill="1" applyBorder="1" applyAlignment="1">
      <alignment horizontal="center"/>
    </xf>
    <xf numFmtId="37" fontId="2" fillId="0" borderId="15" xfId="0" applyFont="1" applyBorder="1" applyAlignment="1">
      <alignment horizontal="centerContinuous"/>
    </xf>
    <xf numFmtId="37" fontId="2" fillId="0" borderId="14" xfId="0" applyFont="1" applyBorder="1" applyAlignment="1">
      <alignment horizontal="centerContinuous"/>
    </xf>
    <xf numFmtId="169" fontId="2" fillId="8" borderId="13" xfId="4" applyNumberFormat="1" applyFont="1" applyFill="1" applyBorder="1" applyAlignment="1">
      <alignment horizontal="right"/>
    </xf>
    <xf numFmtId="37" fontId="2" fillId="5" borderId="6" xfId="0" applyFont="1" applyFill="1" applyBorder="1"/>
    <xf numFmtId="9" fontId="18" fillId="0" borderId="6" xfId="7" applyFon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37" fontId="17" fillId="9" borderId="6" xfId="0" applyFont="1" applyFill="1" applyBorder="1"/>
    <xf numFmtId="3" fontId="2" fillId="6" borderId="8" xfId="4" applyNumberFormat="1" applyFont="1" applyFill="1" applyBorder="1" applyAlignment="1"/>
    <xf numFmtId="37" fontId="17" fillId="6" borderId="0" xfId="0" applyFont="1" applyFill="1" applyAlignment="1">
      <alignment horizontal="right"/>
    </xf>
    <xf numFmtId="37" fontId="17" fillId="6" borderId="8" xfId="0" applyFont="1" applyFill="1" applyBorder="1" applyAlignment="1">
      <alignment horizontal="right"/>
    </xf>
    <xf numFmtId="3" fontId="16" fillId="6" borderId="10" xfId="5" applyNumberFormat="1" applyFont="1" applyFill="1" applyBorder="1"/>
    <xf numFmtId="168" fontId="16" fillId="6" borderId="0" xfId="4" applyNumberFormat="1" applyFont="1" applyFill="1" applyAlignment="1"/>
    <xf numFmtId="37" fontId="2" fillId="7" borderId="6" xfId="0" applyFont="1" applyFill="1" applyBorder="1"/>
    <xf numFmtId="37" fontId="2" fillId="7" borderId="8" xfId="0" applyFont="1" applyFill="1" applyBorder="1"/>
    <xf numFmtId="37" fontId="18" fillId="6" borderId="6" xfId="0" applyFont="1" applyFill="1" applyBorder="1"/>
    <xf numFmtId="37" fontId="17" fillId="5" borderId="6" xfId="0" applyFont="1" applyFill="1" applyBorder="1" applyAlignment="1">
      <alignment horizontal="right"/>
    </xf>
    <xf numFmtId="37" fontId="18" fillId="9" borderId="6" xfId="0" applyFont="1" applyFill="1" applyBorder="1" applyAlignment="1">
      <alignment horizontal="center"/>
    </xf>
    <xf numFmtId="169" fontId="2" fillId="0" borderId="10" xfId="4" applyNumberFormat="1" applyFont="1" applyBorder="1" applyAlignment="1"/>
    <xf numFmtId="169" fontId="2" fillId="8" borderId="18" xfId="4" applyNumberFormat="1" applyFont="1" applyFill="1" applyBorder="1" applyAlignment="1"/>
    <xf numFmtId="169" fontId="2" fillId="8" borderId="8" xfId="4" applyNumberFormat="1" applyFont="1" applyFill="1" applyBorder="1" applyAlignment="1"/>
    <xf numFmtId="37" fontId="17" fillId="10" borderId="0" xfId="0" applyFont="1" applyFill="1"/>
    <xf numFmtId="37" fontId="17" fillId="10" borderId="0" xfId="0" applyFont="1" applyFill="1" applyAlignment="1">
      <alignment horizontal="center"/>
    </xf>
    <xf numFmtId="37" fontId="17" fillId="10" borderId="6" xfId="0" applyFont="1" applyFill="1" applyBorder="1" applyAlignment="1">
      <alignment horizontal="center"/>
    </xf>
    <xf numFmtId="37" fontId="18" fillId="10" borderId="0" xfId="0" applyFont="1" applyFill="1"/>
    <xf numFmtId="37" fontId="18" fillId="10" borderId="6" xfId="0" applyFont="1" applyFill="1" applyBorder="1" applyAlignment="1">
      <alignment horizontal="center"/>
    </xf>
    <xf numFmtId="37" fontId="17" fillId="10" borderId="6" xfId="0" applyFont="1" applyFill="1" applyBorder="1"/>
    <xf numFmtId="37" fontId="2" fillId="0" borderId="5" xfId="0" applyFont="1" applyBorder="1" applyAlignment="1">
      <alignment horizontal="center"/>
    </xf>
    <xf numFmtId="37" fontId="2" fillId="0" borderId="7" xfId="0" applyFont="1" applyBorder="1" applyAlignment="1">
      <alignment horizontal="center"/>
    </xf>
    <xf numFmtId="37" fontId="17" fillId="11" borderId="0" xfId="0" applyFont="1" applyFill="1" applyAlignment="1">
      <alignment horizontal="right"/>
    </xf>
    <xf numFmtId="37" fontId="17" fillId="12" borderId="0" xfId="0" applyFont="1" applyFill="1" applyAlignment="1">
      <alignment horizontal="right"/>
    </xf>
    <xf numFmtId="37" fontId="18" fillId="12" borderId="0" xfId="0" applyFont="1" applyFill="1"/>
    <xf numFmtId="37" fontId="18" fillId="12" borderId="6" xfId="0" applyFont="1" applyFill="1" applyBorder="1"/>
    <xf numFmtId="37" fontId="17" fillId="12" borderId="6" xfId="0" applyFont="1" applyFill="1" applyBorder="1"/>
    <xf numFmtId="37" fontId="17" fillId="12" borderId="6" xfId="0" applyFont="1" applyFill="1" applyBorder="1" applyAlignment="1">
      <alignment horizontal="center"/>
    </xf>
    <xf numFmtId="37" fontId="18" fillId="12" borderId="6" xfId="0" applyFont="1" applyFill="1" applyBorder="1" applyAlignment="1">
      <alignment horizontal="center"/>
    </xf>
    <xf numFmtId="172" fontId="18" fillId="0" borderId="0" xfId="7" applyNumberFormat="1" applyFont="1"/>
    <xf numFmtId="37" fontId="17" fillId="0" borderId="0" xfId="0" applyFont="1" applyAlignment="1">
      <alignment horizontal="left" vertical="top"/>
    </xf>
    <xf numFmtId="164" fontId="10" fillId="0" borderId="0" xfId="0" applyNumberFormat="1" applyFont="1"/>
    <xf numFmtId="172" fontId="0" fillId="0" borderId="0" xfId="7" applyNumberFormat="1" applyFont="1"/>
    <xf numFmtId="37" fontId="9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2" fillId="0" borderId="0" xfId="0" applyFont="1" applyAlignment="1">
      <alignment horizontal="left" vertical="top" wrapText="1"/>
    </xf>
  </cellXfs>
  <cellStyles count="8">
    <cellStyle name="Comma" xfId="1" builtinId="3"/>
    <cellStyle name="Comma 2" xfId="5" xr:uid="{00000000-0005-0000-0000-000001000000}"/>
    <cellStyle name="Currency" xfId="6" builtinId="4"/>
    <cellStyle name="Hyperlink" xfId="2" builtinId="8"/>
    <cellStyle name="Normal" xfId="0" builtinId="0"/>
    <cellStyle name="Normal 2 2" xfId="3" xr:uid="{00000000-0005-0000-0000-000005000000}"/>
    <cellStyle name="Normal 2 3" xfId="4" xr:uid="{00000000-0005-0000-0000-000006000000}"/>
    <cellStyle name="Percent" xfId="7" builtinId="5"/>
  </cellStyles>
  <dxfs count="0"/>
  <tableStyles count="0" defaultTableStyle="TableStyleMedium9" defaultPivotStyle="PivotStyleLight16"/>
  <colors>
    <mruColors>
      <color rgb="FFFFCC99"/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Average Amount Per Recipient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in Public Colleges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986896500290591E-2"/>
          <c:y val="0.2188916790806554"/>
          <c:w val="0.85101651998986783"/>
          <c:h val="0.7068357097254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65'!$A$10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65'!$N$9</c:f>
              <c:strCache>
                <c:ptCount val="1"/>
                <c:pt idx="0">
                  <c:v>2019-20</c:v>
                </c:pt>
              </c:strCache>
            </c:strRef>
          </c:cat>
          <c:val>
            <c:numRef>
              <c:f>'TABLE 65'!$N$10</c:f>
              <c:numCache>
                <c:formatCode>"$"#,##0</c:formatCode>
                <c:ptCount val="1"/>
                <c:pt idx="0">
                  <c:v>4057.8223139205134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4527-BAEF-C76F13FD9AC8}"/>
            </c:ext>
          </c:extLst>
        </c:ser>
        <c:ser>
          <c:idx val="1"/>
          <c:order val="1"/>
          <c:tx>
            <c:strRef>
              <c:f>'TABLE 65'!$A$11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65'!$N$9</c:f>
              <c:strCache>
                <c:ptCount val="1"/>
                <c:pt idx="0">
                  <c:v>2019-20</c:v>
                </c:pt>
              </c:strCache>
            </c:strRef>
          </c:cat>
          <c:val>
            <c:numRef>
              <c:f>'TABLE 65'!$N$11</c:f>
              <c:numCache>
                <c:formatCode>#,##0</c:formatCode>
                <c:ptCount val="1"/>
                <c:pt idx="0">
                  <c:v>4121.3508683875234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0-4527-BAEF-C76F13FD9AC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65'!$N$15</c:f>
              <c:numCache>
                <c:formatCode>#,##0</c:formatCode>
                <c:ptCount val="1"/>
                <c:pt idx="0">
                  <c:v>3916.1472652218781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0-4527-BAEF-C76F13FD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263024"/>
        <c:axId val="184263408"/>
      </c:barChart>
      <c:catAx>
        <c:axId val="1842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4263408"/>
        <c:crosses val="autoZero"/>
        <c:auto val="1"/>
        <c:lblAlgn val="ctr"/>
        <c:lblOffset val="100"/>
        <c:noMultiLvlLbl val="0"/>
      </c:catAx>
      <c:valAx>
        <c:axId val="18426340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8426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5013741196353079E-2"/>
          <c:y val="0.12839944669078526"/>
          <c:w val="0.89999983121081173"/>
          <c:h val="8.2943605022345185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5102</xdr:colOff>
      <xdr:row>36</xdr:row>
      <xdr:rowOff>66145</xdr:rowOff>
    </xdr:from>
    <xdr:to>
      <xdr:col>22</xdr:col>
      <xdr:colOff>95250</xdr:colOff>
      <xdr:row>51</xdr:row>
      <xdr:rowOff>21166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21602" y="5855228"/>
          <a:ext cx="1381315" cy="2336271"/>
        </a:xfrm>
        <a:prstGeom prst="wedgeEllipseCallout">
          <a:avLst>
            <a:gd name="adj1" fmla="val -33537"/>
            <a:gd name="adj2" fmla="val 133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long term trend data for all 50 states and D.C.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131233</xdr:colOff>
      <xdr:row>0</xdr:row>
      <xdr:rowOff>127000</xdr:rowOff>
    </xdr:from>
    <xdr:to>
      <xdr:col>24</xdr:col>
      <xdr:colOff>592667</xdr:colOff>
      <xdr:row>29</xdr:row>
      <xdr:rowOff>148167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580951</xdr:colOff>
      <xdr:row>33</xdr:row>
      <xdr:rowOff>63501</xdr:rowOff>
    </xdr:from>
    <xdr:to>
      <xdr:col>25</xdr:col>
      <xdr:colOff>119063</xdr:colOff>
      <xdr:row>42</xdr:row>
      <xdr:rowOff>70494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943034" y="5376334"/>
          <a:ext cx="2120446" cy="1435743"/>
        </a:xfrm>
        <a:prstGeom prst="wedgeEllipseCallout">
          <a:avLst>
            <a:gd name="adj1" fmla="val 2476"/>
            <a:gd name="adj2" fmla="val -13288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sz="1000" b="1">
              <a:solidFill>
                <a:srgbClr val="C00000"/>
              </a:solidFill>
              <a:latin typeface="Arial" pitchFamily="34" charset="0"/>
              <a:ea typeface="+mn-ea"/>
              <a:cs typeface="Arial" pitchFamily="34" charset="0"/>
            </a:rPr>
            <a:t>Click on state bar to see state highlighted to left.  Move highlight box from state to state to change view.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ederalstudentaid.ed.gov/datacenter/programmatic.html" TargetMode="External"/><Relationship Id="rId1" Type="http://schemas.openxmlformats.org/officeDocument/2006/relationships/hyperlink" Target="http://www.ed.gov/finaid/prof/resources/data/ope.html?exp=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</sheetPr>
  <dimension ref="A1:T74"/>
  <sheetViews>
    <sheetView showGridLines="0" view="pageBreakPreview" zoomScale="80" zoomScaleNormal="80" zoomScaleSheetLayoutView="80" workbookViewId="0">
      <selection activeCell="C3" sqref="C3"/>
    </sheetView>
  </sheetViews>
  <sheetFormatPr defaultColWidth="9.7109375" defaultRowHeight="12.75"/>
  <cols>
    <col min="1" max="1" width="8.85546875" style="1" customWidth="1"/>
    <col min="2" max="2" width="11.28515625" style="1" customWidth="1"/>
    <col min="3" max="3" width="13.7109375" style="1" customWidth="1"/>
    <col min="4" max="4" width="12" style="1" customWidth="1"/>
    <col min="5" max="5" width="13.7109375" style="1" customWidth="1"/>
    <col min="6" max="6" width="11.28515625" style="1" customWidth="1"/>
    <col min="7" max="7" width="13.7109375" style="1" customWidth="1"/>
    <col min="8" max="8" width="12.140625" style="1" customWidth="1"/>
    <col min="9" max="9" width="13.7109375" style="1" customWidth="1"/>
    <col min="10" max="10" width="11.28515625" style="1" customWidth="1"/>
    <col min="11" max="11" width="5.28515625" style="1" customWidth="1"/>
    <col min="12" max="12" width="13.7109375" style="1" customWidth="1"/>
    <col min="13" max="13" width="11.140625" style="1" customWidth="1"/>
    <col min="14" max="14" width="12.85546875" style="1" customWidth="1"/>
    <col min="15" max="15" width="11" style="1" customWidth="1"/>
    <col min="16" max="16" width="13.7109375" style="1" customWidth="1"/>
    <col min="17" max="17" width="11.5703125" style="1" customWidth="1"/>
    <col min="18" max="18" width="13.7109375" style="1" customWidth="1"/>
    <col min="19" max="19" width="11.140625" style="1" customWidth="1"/>
    <col min="20" max="20" width="20.7109375" style="1" customWidth="1"/>
    <col min="21" max="16384" width="9.7109375" style="1"/>
  </cols>
  <sheetData>
    <row r="1" spans="1:20">
      <c r="A1" s="4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8" t="s">
        <v>0</v>
      </c>
    </row>
    <row r="2" spans="1:20" ht="14.25">
      <c r="A2" s="4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M2" s="3"/>
      <c r="N2" s="3"/>
      <c r="O2" s="3"/>
      <c r="P2" s="3"/>
      <c r="Q2" s="3"/>
      <c r="R2" s="3"/>
      <c r="S2" s="3"/>
      <c r="T2" s="123" t="s">
        <v>2</v>
      </c>
    </row>
    <row r="4" spans="1:20">
      <c r="A4" s="2"/>
      <c r="B4" s="2"/>
      <c r="C4" s="5" t="s">
        <v>3</v>
      </c>
      <c r="D4" s="5"/>
      <c r="E4" s="144"/>
      <c r="F4" s="5"/>
      <c r="G4" s="5"/>
      <c r="H4" s="5"/>
      <c r="I4" s="5"/>
      <c r="J4" s="8"/>
      <c r="K4" s="3"/>
      <c r="L4" s="8" t="s">
        <v>4</v>
      </c>
      <c r="M4" s="5"/>
      <c r="N4" s="5"/>
      <c r="O4" s="5"/>
      <c r="P4" s="5"/>
      <c r="Q4" s="5"/>
      <c r="R4" s="5"/>
      <c r="S4" s="5"/>
      <c r="T4" s="124"/>
    </row>
    <row r="5" spans="1:20">
      <c r="C5" s="5" t="s">
        <v>5</v>
      </c>
      <c r="D5" s="5"/>
      <c r="E5" s="143" t="s">
        <v>6</v>
      </c>
      <c r="F5" s="6"/>
      <c r="G5" s="5" t="s">
        <v>7</v>
      </c>
      <c r="H5" s="6"/>
      <c r="I5" s="5" t="s">
        <v>8</v>
      </c>
      <c r="J5" s="5"/>
      <c r="K5" s="3" t="s">
        <v>9</v>
      </c>
      <c r="L5" s="5" t="s">
        <v>5</v>
      </c>
      <c r="M5" s="5"/>
      <c r="N5" s="33" t="s">
        <v>6</v>
      </c>
      <c r="O5" s="6"/>
      <c r="P5" s="5" t="s">
        <v>7</v>
      </c>
      <c r="Q5" s="6"/>
      <c r="R5" s="5" t="s">
        <v>8</v>
      </c>
      <c r="S5" s="5"/>
      <c r="T5" s="124" t="s">
        <v>9</v>
      </c>
    </row>
    <row r="6" spans="1:20">
      <c r="C6" s="5" t="s">
        <v>9</v>
      </c>
      <c r="D6" s="6" t="s">
        <v>10</v>
      </c>
      <c r="E6" s="5" t="s">
        <v>9</v>
      </c>
      <c r="F6" s="6" t="s">
        <v>10</v>
      </c>
      <c r="G6" s="5" t="s">
        <v>9</v>
      </c>
      <c r="H6" s="6" t="s">
        <v>10</v>
      </c>
      <c r="I6" s="5" t="s">
        <v>9</v>
      </c>
      <c r="J6" s="6" t="s">
        <v>10</v>
      </c>
      <c r="K6" s="3" t="s">
        <v>9</v>
      </c>
      <c r="L6" s="5" t="s">
        <v>9</v>
      </c>
      <c r="M6" s="6" t="s">
        <v>10</v>
      </c>
      <c r="N6" s="5" t="s">
        <v>9</v>
      </c>
      <c r="O6" s="6" t="s">
        <v>10</v>
      </c>
      <c r="P6" s="5" t="s">
        <v>9</v>
      </c>
      <c r="Q6" s="6" t="s">
        <v>10</v>
      </c>
      <c r="R6" s="5" t="s">
        <v>9</v>
      </c>
      <c r="S6" s="5" t="s">
        <v>10</v>
      </c>
      <c r="T6" s="3" t="s">
        <v>9</v>
      </c>
    </row>
    <row r="7" spans="1:20">
      <c r="C7" s="1" t="s">
        <v>9</v>
      </c>
      <c r="D7" s="7" t="s">
        <v>11</v>
      </c>
      <c r="E7" s="1" t="s">
        <v>9</v>
      </c>
      <c r="F7" s="7" t="s">
        <v>11</v>
      </c>
      <c r="G7" s="1" t="s">
        <v>9</v>
      </c>
      <c r="H7" s="7" t="s">
        <v>11</v>
      </c>
      <c r="I7" s="1" t="s">
        <v>9</v>
      </c>
      <c r="J7" s="7" t="s">
        <v>11</v>
      </c>
      <c r="K7" s="3" t="s">
        <v>9</v>
      </c>
      <c r="L7" s="1" t="s">
        <v>9</v>
      </c>
      <c r="M7" s="7" t="s">
        <v>11</v>
      </c>
      <c r="N7" s="1" t="s">
        <v>9</v>
      </c>
      <c r="O7" s="7" t="s">
        <v>11</v>
      </c>
      <c r="P7" s="1" t="s">
        <v>9</v>
      </c>
      <c r="Q7" s="7" t="s">
        <v>11</v>
      </c>
      <c r="R7" s="1" t="s">
        <v>9</v>
      </c>
      <c r="S7" s="3" t="s">
        <v>11</v>
      </c>
      <c r="T7" s="3" t="s">
        <v>9</v>
      </c>
    </row>
    <row r="8" spans="1:20">
      <c r="C8" s="3" t="s">
        <v>9</v>
      </c>
      <c r="D8" s="7" t="s">
        <v>12</v>
      </c>
      <c r="E8" s="3" t="s">
        <v>9</v>
      </c>
      <c r="F8" s="7" t="s">
        <v>12</v>
      </c>
      <c r="G8" s="3" t="s">
        <v>9</v>
      </c>
      <c r="H8" s="7" t="s">
        <v>12</v>
      </c>
      <c r="I8" s="3" t="s">
        <v>9</v>
      </c>
      <c r="J8" s="7" t="s">
        <v>12</v>
      </c>
      <c r="K8" s="3" t="s">
        <v>13</v>
      </c>
      <c r="L8" s="3" t="s">
        <v>9</v>
      </c>
      <c r="M8" s="7" t="s">
        <v>12</v>
      </c>
      <c r="N8" s="3" t="s">
        <v>9</v>
      </c>
      <c r="O8" s="7" t="s">
        <v>12</v>
      </c>
      <c r="P8" s="3" t="s">
        <v>9</v>
      </c>
      <c r="Q8" s="7" t="s">
        <v>12</v>
      </c>
      <c r="R8" s="3" t="s">
        <v>9</v>
      </c>
      <c r="S8" s="3" t="s">
        <v>12</v>
      </c>
      <c r="T8" s="3" t="s">
        <v>9</v>
      </c>
    </row>
    <row r="9" spans="1:20" ht="15" customHeight="1">
      <c r="A9" s="11"/>
      <c r="B9" s="11"/>
      <c r="C9" s="173" t="s">
        <v>14</v>
      </c>
      <c r="D9" s="174" t="s">
        <v>14</v>
      </c>
      <c r="E9" s="173" t="s">
        <v>14</v>
      </c>
      <c r="F9" s="174" t="s">
        <v>14</v>
      </c>
      <c r="G9" s="173" t="s">
        <v>14</v>
      </c>
      <c r="H9" s="174" t="s">
        <v>14</v>
      </c>
      <c r="I9" s="173" t="s">
        <v>14</v>
      </c>
      <c r="J9" s="174" t="s">
        <v>14</v>
      </c>
      <c r="K9" s="117"/>
      <c r="L9" s="173" t="s">
        <v>14</v>
      </c>
      <c r="M9" s="174" t="s">
        <v>14</v>
      </c>
      <c r="N9" s="173" t="s">
        <v>14</v>
      </c>
      <c r="O9" s="174" t="s">
        <v>14</v>
      </c>
      <c r="P9" s="173" t="s">
        <v>14</v>
      </c>
      <c r="Q9" s="174" t="s">
        <v>14</v>
      </c>
      <c r="R9" s="173" t="s">
        <v>14</v>
      </c>
      <c r="S9" s="173" t="s">
        <v>14</v>
      </c>
      <c r="T9" s="117"/>
    </row>
    <row r="10" spans="1:20">
      <c r="A10" s="98" t="s">
        <v>15</v>
      </c>
      <c r="B10" s="98"/>
      <c r="C10" s="131">
        <f>'Total Funding'!BM4/1000</f>
        <v>27562539.178070005</v>
      </c>
      <c r="D10" s="104">
        <f>(('Total Funding'!BM4-'Total Funding'!BC4)/'Total Funding'!BC4)*100</f>
        <v>-7.0812064342421976</v>
      </c>
      <c r="E10" s="132">
        <f>'Funding @ public'!AJ4/1000</f>
        <v>19577280.26365</v>
      </c>
      <c r="F10" s="104">
        <f>(('Funding @ public'!AJ4-'Funding @ public'!AE4)/'Funding @ public'!AE4)*100</f>
        <v>-3.1654427355644534</v>
      </c>
      <c r="G10" s="132">
        <f>'Funding @ private'!AJ4/1000</f>
        <v>4419362.4102799995</v>
      </c>
      <c r="H10" s="104">
        <f>(('Funding @ private'!AJ4-'Funding @ private'!AE4)/'Funding @ private'!AE4)*100</f>
        <v>2.8641113375747769</v>
      </c>
      <c r="I10" s="132">
        <f>'Fundg @ proprietary'!AJ4/1000</f>
        <v>3565896.5041399999</v>
      </c>
      <c r="J10" s="109">
        <f>(('Fundg @ proprietary'!AJ4-'Fundg @ proprietary'!AE4)/'Fundg @ proprietary'!AE4)*100</f>
        <v>-30.704827808410538</v>
      </c>
      <c r="K10" s="110"/>
      <c r="L10" s="132">
        <f>'Total $ per recip'!AJ4</f>
        <v>4098.4542367168642</v>
      </c>
      <c r="M10" s="104">
        <f>(('Total $ per recip'!AJ4-'Total $ per recip'!AE4)/'Total $ per recip'!AE4)*100</f>
        <v>14.638581906849153</v>
      </c>
      <c r="N10" s="132">
        <f>+'Public $ per recip'!AJ4</f>
        <v>4057.8223139205134</v>
      </c>
      <c r="O10" s="104">
        <f>(('Public $ per recip'!AJ4-'Public $ per recip'!AE4)/'Public $ per recip'!AE4)*100</f>
        <v>14.140396201321314</v>
      </c>
      <c r="P10" s="132">
        <f>'Private $ per recip'!AJ4</f>
        <v>4313.1679033320606</v>
      </c>
      <c r="Q10" s="104">
        <f>(('Private $ per recip'!AJ4-'Private $ per recip'!AE4)/'Private $ per recip'!AE4)*100</f>
        <v>12.906960587946978</v>
      </c>
      <c r="R10" s="132">
        <f>'Proprietary $ per recip'!AJ4</f>
        <v>4071.0903145425254</v>
      </c>
      <c r="S10" s="109">
        <f>(('Proprietary $ per recip'!AJ4-'Proprietary $ per recip'!AE4)/'Proprietary $ per recip'!AE4)*100</f>
        <v>17.532580878495978</v>
      </c>
      <c r="T10" s="125" t="s">
        <v>15</v>
      </c>
    </row>
    <row r="11" spans="1:20">
      <c r="A11" s="99" t="s">
        <v>16</v>
      </c>
      <c r="B11" s="99"/>
      <c r="C11" s="99">
        <f>'Total Funding'!BM5/1000</f>
        <v>10554269.153440002</v>
      </c>
      <c r="D11" s="105">
        <f>(('Total Funding'!BM5-'Total Funding'!BC5)/'Total Funding'!BC5)*100</f>
        <v>-2.3521599633411339</v>
      </c>
      <c r="E11" s="99">
        <f>'Funding @ public'!AJ5/1000</f>
        <v>8167548.903690001</v>
      </c>
      <c r="F11" s="105">
        <f>(('Funding @ public'!AJ5-'Funding @ public'!AE5)/'Funding @ public'!AE5)*100</f>
        <v>1.2442473283919042E-2</v>
      </c>
      <c r="G11" s="99">
        <f>'Funding @ private'!AJ5/1000</f>
        <v>1379959.3025199999</v>
      </c>
      <c r="H11" s="105">
        <f>(('Funding @ private'!AJ5-'Funding @ private'!AE5)/'Funding @ private'!AE5)*100</f>
        <v>-4.1726306153379369</v>
      </c>
      <c r="I11" s="99">
        <f>'Fundg @ proprietary'!AJ5/1000</f>
        <v>1006760.94723</v>
      </c>
      <c r="J11" s="110">
        <f>(('Fundg @ proprietary'!AJ5-'Fundg @ proprietary'!AE5)/'Fundg @ proprietary'!AE5)*100</f>
        <v>-16.692027016588419</v>
      </c>
      <c r="K11" s="110"/>
      <c r="L11" s="99">
        <f>'Total $ per recip'!AJ5</f>
        <v>4168.0580849300159</v>
      </c>
      <c r="M11" s="105">
        <f>(('Total $ per recip'!AJ5-'Total $ per recip'!AE5)/'Total $ per recip'!AE5)*100</f>
        <v>16.614592107294605</v>
      </c>
      <c r="N11" s="99">
        <f>+'Public $ per recip'!AJ5</f>
        <v>4121.3508683875234</v>
      </c>
      <c r="O11" s="105">
        <f>(('Public $ per recip'!AJ5-'Public $ per recip'!AE5)/'Public $ per recip'!AE5)*100</f>
        <v>16.269419539753109</v>
      </c>
      <c r="P11" s="99">
        <f>'Private $ per recip'!AJ5</f>
        <v>4507.3436020616809</v>
      </c>
      <c r="Q11" s="105">
        <f>(('Private $ per recip'!AJ5-'Private $ per recip'!AE5)/'Private $ per recip'!AE5)*100</f>
        <v>16.499436131276582</v>
      </c>
      <c r="R11" s="99">
        <f>'Proprietary $ per recip'!AJ5</f>
        <v>4121.7450020879733</v>
      </c>
      <c r="S11" s="110">
        <f>(('Proprietary $ per recip'!AJ5-'Proprietary $ per recip'!AE5)/'Proprietary $ per recip'!AE5)*100</f>
        <v>18.663451610071434</v>
      </c>
      <c r="T11" s="119" t="s">
        <v>16</v>
      </c>
    </row>
    <row r="12" spans="1:20">
      <c r="A12" s="99" t="s">
        <v>17</v>
      </c>
      <c r="B12" s="99"/>
      <c r="C12" s="110">
        <f>'Total Funding'!BM6</f>
        <v>38.292078553624165</v>
      </c>
      <c r="D12" s="105"/>
      <c r="E12" s="110">
        <f>'Funding @ public'!AJ6</f>
        <v>41.719527910396465</v>
      </c>
      <c r="F12" s="105"/>
      <c r="G12" s="110">
        <f>'Funding @ private'!AJ6</f>
        <v>31.22530298284746</v>
      </c>
      <c r="H12" s="105"/>
      <c r="I12" s="110">
        <f>'Fundg @ proprietary'!AJ6</f>
        <v>28.233038902311165</v>
      </c>
      <c r="J12" s="110"/>
      <c r="K12" s="110"/>
      <c r="L12" s="110">
        <f>'Total $ per recip'!AJ6</f>
        <v>101.69829511793962</v>
      </c>
      <c r="M12" s="105">
        <f>(('Total $ per recip'!AJ6-'Total $ per recip'!AE6)/'Total $ per recip'!AE6)*100</f>
        <v>1.7236868840990107</v>
      </c>
      <c r="N12" s="110">
        <f>+'Public $ per recip'!AJ6</f>
        <v>101.56558246153541</v>
      </c>
      <c r="O12" s="105"/>
      <c r="P12" s="110">
        <f>'Private $ per recip'!AJ6</f>
        <v>104.50192765692272</v>
      </c>
      <c r="Q12" s="105"/>
      <c r="R12" s="110">
        <f>'Proprietary $ per recip'!AJ6</f>
        <v>101.24425359379777</v>
      </c>
      <c r="S12" s="110"/>
      <c r="T12" s="119" t="s">
        <v>17</v>
      </c>
    </row>
    <row r="13" spans="1:20">
      <c r="A13" s="100" t="s">
        <v>18</v>
      </c>
      <c r="B13" s="100"/>
      <c r="C13" s="100">
        <f>'Total Funding'!BM7/1000</f>
        <v>445336.65163000004</v>
      </c>
      <c r="D13" s="106">
        <f>(('Total Funding'!BM7-'Total Funding'!BC7)/'Total Funding'!BC7)*100</f>
        <v>-17.535177003391844</v>
      </c>
      <c r="E13" s="100">
        <f>'Funding @ public'!AJ7/1000</f>
        <v>365877.56237000006</v>
      </c>
      <c r="F13" s="106">
        <f>(('Funding @ public'!AJ7-'Funding @ public'!AE7)/'Funding @ public'!AE7)*100</f>
        <v>-1.9859923344771737</v>
      </c>
      <c r="G13" s="100">
        <f>'Funding @ private'!AJ7/1000</f>
        <v>45259.015279999992</v>
      </c>
      <c r="H13" s="106">
        <f>(('Funding @ private'!AJ7-'Funding @ private'!AE7)/'Funding @ private'!AE7)*100</f>
        <v>-10.49701530695431</v>
      </c>
      <c r="I13" s="100">
        <f>'Fundg @ proprietary'!AJ7/1000</f>
        <v>34200.073979999994</v>
      </c>
      <c r="J13" s="111">
        <f>(('Fundg @ proprietary'!AJ7-'Fundg @ proprietary'!AE7)/'Fundg @ proprietary'!AE7)*100</f>
        <v>-70.561367145965562</v>
      </c>
      <c r="K13" s="110"/>
      <c r="L13" s="100">
        <f>'Total $ per recip'!AJ7</f>
        <v>4307.3890997108019</v>
      </c>
      <c r="M13" s="106">
        <f>(('Total $ per recip'!AJ7-'Total $ per recip'!AE7)/'Total $ per recip'!AE7)*100</f>
        <v>17.287983170407273</v>
      </c>
      <c r="N13" s="100">
        <f>+'Public $ per recip'!AJ7</f>
        <v>4289.6552163718015</v>
      </c>
      <c r="O13" s="106">
        <f>(('Public $ per recip'!AJ7-'Public $ per recip'!AE7)/'Public $ per recip'!AE7)*100</f>
        <v>16.560055637969249</v>
      </c>
      <c r="P13" s="100">
        <f>'Private $ per recip'!AJ7</f>
        <v>4754.0982436974782</v>
      </c>
      <c r="Q13" s="106">
        <f>(('Private $ per recip'!AJ7-'Private $ per recip'!AE7)/'Private $ per recip'!AE7)*100</f>
        <v>14.379549556259857</v>
      </c>
      <c r="R13" s="100">
        <f>'Proprietary $ per recip'!AJ7</f>
        <v>3987.8817607276114</v>
      </c>
      <c r="S13" s="111">
        <f>(('Proprietary $ per recip'!AJ7-'Proprietary $ per recip'!AE7)/'Proprietary $ per recip'!AE7)*100</f>
        <v>14.823025765794263</v>
      </c>
      <c r="T13" s="120" t="s">
        <v>18</v>
      </c>
    </row>
    <row r="14" spans="1:20">
      <c r="A14" s="100" t="s">
        <v>19</v>
      </c>
      <c r="B14" s="100"/>
      <c r="C14" s="100">
        <f>'Total Funding'!BM8/1000</f>
        <v>262596.05327000003</v>
      </c>
      <c r="D14" s="106">
        <f>(('Total Funding'!BM8-'Total Funding'!BC8)/'Total Funding'!BC8)*100</f>
        <v>-9.8073398269331982</v>
      </c>
      <c r="E14" s="100">
        <f>'Funding @ public'!AJ8/1000</f>
        <v>223136.00131000002</v>
      </c>
      <c r="F14" s="106">
        <f>(('Funding @ public'!AJ8-'Funding @ public'!AE8)/'Funding @ public'!AE8)*100</f>
        <v>-12.427099664602959</v>
      </c>
      <c r="G14" s="100">
        <f>'Funding @ private'!AJ8/1000</f>
        <v>29894.681359999999</v>
      </c>
      <c r="H14" s="106">
        <f>(('Funding @ private'!AJ8-'Funding @ private'!AE8)/'Funding @ private'!AE8)*100</f>
        <v>13.591419022989474</v>
      </c>
      <c r="I14" s="100">
        <f>'Fundg @ proprietary'!AJ8/1000</f>
        <v>9565.3706000000002</v>
      </c>
      <c r="J14" s="111">
        <f>(('Fundg @ proprietary'!AJ8-'Fundg @ proprietary'!AE8)/'Fundg @ proprietary'!AE8)*100</f>
        <v>-4.6525601788815001</v>
      </c>
      <c r="K14" s="110"/>
      <c r="L14" s="100">
        <f>'Total $ per recip'!AJ8</f>
        <v>4248.5083607565248</v>
      </c>
      <c r="M14" s="106">
        <f>(('Total $ per recip'!AJ8-'Total $ per recip'!AE8)/'Total $ per recip'!AE8)*100</f>
        <v>12.188876896340258</v>
      </c>
      <c r="N14" s="100">
        <f>+'Public $ per recip'!AJ8</f>
        <v>4217.7529356948444</v>
      </c>
      <c r="O14" s="106">
        <f>(('Public $ per recip'!AJ8-'Public $ per recip'!AE8)/'Public $ per recip'!AE8)*100</f>
        <v>11.406157159626716</v>
      </c>
      <c r="P14" s="100">
        <f>'Private $ per recip'!AJ8</f>
        <v>4579.4548651960786</v>
      </c>
      <c r="Q14" s="106">
        <f>(('Private $ per recip'!AJ8-'Private $ per recip'!AE8)/'Private $ per recip'!AE8)*100</f>
        <v>16.967144404493759</v>
      </c>
      <c r="R14" s="100">
        <f>'Proprietary $ per recip'!AJ8</f>
        <v>4024.1357172907024</v>
      </c>
      <c r="S14" s="111">
        <f>(('Proprietary $ per recip'!AJ8-'Proprietary $ per recip'!AE8)/'Proprietary $ per recip'!AE8)*100</f>
        <v>14.681670361202265</v>
      </c>
      <c r="T14" s="120" t="s">
        <v>19</v>
      </c>
    </row>
    <row r="15" spans="1:20">
      <c r="A15" s="100" t="s">
        <v>20</v>
      </c>
      <c r="B15" s="100"/>
      <c r="C15" s="100">
        <f>'Total Funding'!BM9/1000</f>
        <v>64987.231289999996</v>
      </c>
      <c r="D15" s="106">
        <f>(('Total Funding'!BM9-'Total Funding'!BC9)/'Total Funding'!BC9)*100</f>
        <v>0.9598130615509306</v>
      </c>
      <c r="E15" s="100">
        <f>'Funding @ public'!AJ9/1000</f>
        <v>45536.960399999996</v>
      </c>
      <c r="F15" s="106">
        <f>(('Funding @ public'!AJ9-'Funding @ public'!AE9)/'Funding @ public'!AE9)*100</f>
        <v>8.8292677623209386</v>
      </c>
      <c r="G15" s="100">
        <f>'Funding @ private'!AJ9/1000</f>
        <v>16376.44166</v>
      </c>
      <c r="H15" s="106">
        <f>(('Funding @ private'!AJ9-'Funding @ private'!AE9)/'Funding @ private'!AE9)*100</f>
        <v>-7.8866743488698248</v>
      </c>
      <c r="I15" s="100">
        <f>'Fundg @ proprietary'!AJ9/1000</f>
        <v>3073.8292300000003</v>
      </c>
      <c r="J15" s="111">
        <f>(('Fundg @ proprietary'!AJ9-'Fundg @ proprietary'!AE9)/'Fundg @ proprietary'!AE9)*100</f>
        <v>-35.264049634719633</v>
      </c>
      <c r="K15" s="110"/>
      <c r="L15" s="100">
        <f>'Total $ per recip'!AJ9</f>
        <v>3881.2249934304823</v>
      </c>
      <c r="M15" s="106">
        <f>(('Total $ per recip'!AJ9-'Total $ per recip'!AE9)/'Total $ per recip'!AE9)*100</f>
        <v>12.205038298041153</v>
      </c>
      <c r="N15" s="100">
        <f>+'Public $ per recip'!AJ9</f>
        <v>3916.1472652218781</v>
      </c>
      <c r="O15" s="106">
        <f>(('Public $ per recip'!AJ9-'Public $ per recip'!AE9)/'Public $ per recip'!AE9)*100</f>
        <v>14.51032774956972</v>
      </c>
      <c r="P15" s="100">
        <f>'Private $ per recip'!AJ9</f>
        <v>3810.2470125639834</v>
      </c>
      <c r="Q15" s="106">
        <f>(('Private $ per recip'!AJ9-'Private $ per recip'!AE9)/'Private $ per recip'!AE9)*100</f>
        <v>7.6941510928173837</v>
      </c>
      <c r="R15" s="100">
        <f>'Proprietary $ per recip'!AJ9</f>
        <v>3757.7374449877757</v>
      </c>
      <c r="S15" s="111">
        <f>(('Proprietary $ per recip'!AJ9-'Proprietary $ per recip'!AE9)/'Proprietary $ per recip'!AE9)*100</f>
        <v>6.7589205901750811</v>
      </c>
      <c r="T15" s="120" t="s">
        <v>20</v>
      </c>
    </row>
    <row r="16" spans="1:20">
      <c r="A16" s="100" t="s">
        <v>21</v>
      </c>
      <c r="B16" s="100"/>
      <c r="C16" s="100">
        <f>'Total Funding'!BM10/1000</f>
        <v>2010047.2371099999</v>
      </c>
      <c r="D16" s="106">
        <f>(('Total Funding'!BM10-'Total Funding'!BC10)/'Total Funding'!BC10)*100</f>
        <v>-0.8749172754079857</v>
      </c>
      <c r="E16" s="100">
        <f>'Funding @ public'!AJ10/1000</f>
        <v>1368058.2327400001</v>
      </c>
      <c r="F16" s="106">
        <f>(('Funding @ public'!AJ10-'Funding @ public'!AE10)/'Funding @ public'!AE10)*100</f>
        <v>2.9512760992948088</v>
      </c>
      <c r="G16" s="100">
        <f>'Funding @ private'!AJ10/1000</f>
        <v>392859.72797999997</v>
      </c>
      <c r="H16" s="106">
        <f>(('Funding @ private'!AJ10-'Funding @ private'!AE10)/'Funding @ private'!AE10)*100</f>
        <v>-9.2756010868985879</v>
      </c>
      <c r="I16" s="100">
        <f>'Fundg @ proprietary'!AJ10/1000</f>
        <v>249129.2763899999</v>
      </c>
      <c r="J16" s="111">
        <f>(('Fundg @ proprietary'!AJ10-'Fundg @ proprietary'!AE10)/'Fundg @ proprietary'!AE10)*100</f>
        <v>-6.315183761103409</v>
      </c>
      <c r="K16" s="110"/>
      <c r="L16" s="100">
        <f>'Total $ per recip'!AJ10</f>
        <v>4236.5035484836408</v>
      </c>
      <c r="M16" s="106">
        <f>(('Total $ per recip'!AJ10-'Total $ per recip'!AE10)/'Total $ per recip'!AE10)*100</f>
        <v>20.2943473652712</v>
      </c>
      <c r="N16" s="100">
        <f>+'Public $ per recip'!AJ10</f>
        <v>4101.1398547275021</v>
      </c>
      <c r="O16" s="106">
        <f>(('Public $ per recip'!AJ10-'Public $ per recip'!AE10)/'Public $ per recip'!AE10)*100</f>
        <v>19.373236052659767</v>
      </c>
      <c r="P16" s="100">
        <f>'Private $ per recip'!AJ10</f>
        <v>4654.3500892106103</v>
      </c>
      <c r="Q16" s="106">
        <f>(('Private $ per recip'!AJ10-'Private $ per recip'!AE10)/'Private $ per recip'!AE10)*100</f>
        <v>24.054251720289944</v>
      </c>
      <c r="R16" s="100">
        <f>'Proprietary $ per recip'!AJ10</f>
        <v>4411.5539805567341</v>
      </c>
      <c r="S16" s="111">
        <f>(('Proprietary $ per recip'!AJ10-'Proprietary $ per recip'!AE10)/'Proprietary $ per recip'!AE10)*100</f>
        <v>22.064653173993701</v>
      </c>
      <c r="T16" s="120" t="s">
        <v>21</v>
      </c>
    </row>
    <row r="17" spans="1:20">
      <c r="A17" s="99" t="s">
        <v>22</v>
      </c>
      <c r="B17" s="99"/>
      <c r="C17" s="99">
        <f>'Total Funding'!BM11/1000</f>
        <v>916374.92773000011</v>
      </c>
      <c r="D17" s="105">
        <f>(('Total Funding'!BM11-'Total Funding'!BC11)/'Total Funding'!BC11)*100</f>
        <v>-1.7769651368027644</v>
      </c>
      <c r="E17" s="99">
        <f>'Funding @ public'!AJ11/1000</f>
        <v>757653.23122000019</v>
      </c>
      <c r="F17" s="105">
        <f>(('Funding @ public'!AJ11-'Funding @ public'!AE11)/'Funding @ public'!AE11)*100</f>
        <v>3.809083839643058</v>
      </c>
      <c r="G17" s="99">
        <f>'Funding @ private'!AJ11/1000</f>
        <v>94275.511360000004</v>
      </c>
      <c r="H17" s="105">
        <f>(('Funding @ private'!AJ11-'Funding @ private'!AE11)/'Funding @ private'!AE11)*100</f>
        <v>3.8940644598860512</v>
      </c>
      <c r="I17" s="99">
        <f>'Fundg @ proprietary'!AJ11/1000</f>
        <v>64446.185150000005</v>
      </c>
      <c r="J17" s="110">
        <f>(('Fundg @ proprietary'!AJ11-'Fundg @ proprietary'!AE11)/'Fundg @ proprietary'!AE11)*100</f>
        <v>-42.642452530547125</v>
      </c>
      <c r="K17" s="110"/>
      <c r="L17" s="99">
        <f>'Total $ per recip'!AJ11</f>
        <v>4169.7567320389326</v>
      </c>
      <c r="M17" s="105">
        <f>(('Total $ per recip'!AJ11-'Total $ per recip'!AE11)/'Total $ per recip'!AE11)*100</f>
        <v>23.789440480416694</v>
      </c>
      <c r="N17" s="99">
        <f>+'Public $ per recip'!AJ11</f>
        <v>4130.7688557767278</v>
      </c>
      <c r="O17" s="105">
        <f>(('Public $ per recip'!AJ11-'Public $ per recip'!AE11)/'Public $ per recip'!AE11)*100</f>
        <v>25.421331752871428</v>
      </c>
      <c r="P17" s="99">
        <f>'Private $ per recip'!AJ11</f>
        <v>4586.7233317115888</v>
      </c>
      <c r="Q17" s="105">
        <f>(('Private $ per recip'!AJ11-'Private $ per recip'!AE11)/'Private $ per recip'!AE11)*100</f>
        <v>11.809706424670583</v>
      </c>
      <c r="R17" s="99">
        <f>'Proprietary $ per recip'!AJ11</f>
        <v>4079.9053652823504</v>
      </c>
      <c r="S17" s="110">
        <f>(('Proprietary $ per recip'!AJ11-'Proprietary $ per recip'!AE11)/'Proprietary $ per recip'!AE11)*100</f>
        <v>20.724637928393243</v>
      </c>
      <c r="T17" s="119" t="s">
        <v>22</v>
      </c>
    </row>
    <row r="18" spans="1:20">
      <c r="A18" s="99" t="s">
        <v>23</v>
      </c>
      <c r="B18" s="99"/>
      <c r="C18" s="99">
        <f>'Total Funding'!BM12/1000</f>
        <v>372685.90197000001</v>
      </c>
      <c r="D18" s="105">
        <f>(('Total Funding'!BM12-'Total Funding'!BC12)/'Total Funding'!BC12)*100</f>
        <v>-9.0655080933932179</v>
      </c>
      <c r="E18" s="99">
        <f>'Funding @ public'!AJ12/1000</f>
        <v>265683.15756000002</v>
      </c>
      <c r="F18" s="105">
        <f>(('Funding @ public'!AJ12-'Funding @ public'!AE12)/'Funding @ public'!AE12)*100</f>
        <v>-16.106148901457065</v>
      </c>
      <c r="G18" s="99">
        <f>'Funding @ private'!AJ12/1000</f>
        <v>61732.429789999995</v>
      </c>
      <c r="H18" s="105">
        <f>(('Funding @ private'!AJ12-'Funding @ private'!AE12)/'Funding @ private'!AE12)*100</f>
        <v>16.650810282685626</v>
      </c>
      <c r="I18" s="99">
        <f>'Fundg @ proprietary'!AJ12/1000</f>
        <v>45270.31461999999</v>
      </c>
      <c r="J18" s="110">
        <f>(('Fundg @ proprietary'!AJ12-'Fundg @ proprietary'!AE12)/'Fundg @ proprietary'!AE12)*100</f>
        <v>12.529843529878674</v>
      </c>
      <c r="K18" s="110"/>
      <c r="L18" s="99">
        <f>'Total $ per recip'!AJ12</f>
        <v>4043.5498434380697</v>
      </c>
      <c r="M18" s="105">
        <f>(('Total $ per recip'!AJ12-'Total $ per recip'!AE12)/'Total $ per recip'!AE12)*100</f>
        <v>11.385083741518514</v>
      </c>
      <c r="N18" s="99">
        <f>+'Public $ per recip'!AJ12</f>
        <v>3958.9795341906456</v>
      </c>
      <c r="O18" s="105">
        <f>(('Public $ per recip'!AJ12-'Public $ per recip'!AE12)/'Public $ per recip'!AE12)*100</f>
        <v>9.7949478353548542</v>
      </c>
      <c r="P18" s="99">
        <f>'Private $ per recip'!AJ12</f>
        <v>4554.8904146683381</v>
      </c>
      <c r="Q18" s="105">
        <f>(('Private $ per recip'!AJ12-'Private $ per recip'!AE12)/'Private $ per recip'!AE12)*100</f>
        <v>11.357498962398466</v>
      </c>
      <c r="R18" s="99">
        <f>'Proprietary $ per recip'!AJ12</f>
        <v>3934.4963167043275</v>
      </c>
      <c r="S18" s="110">
        <f>(('Proprietary $ per recip'!AJ12-'Proprietary $ per recip'!AE12)/'Proprietary $ per recip'!AE12)*100</f>
        <v>18.632626631099278</v>
      </c>
      <c r="T18" s="119" t="s">
        <v>23</v>
      </c>
    </row>
    <row r="19" spans="1:20">
      <c r="A19" s="99" t="s">
        <v>24</v>
      </c>
      <c r="B19" s="99"/>
      <c r="C19" s="99">
        <f>'Total Funding'!BM13/1000</f>
        <v>455116.99353999982</v>
      </c>
      <c r="D19" s="105">
        <f>(('Total Funding'!BM13-'Total Funding'!BC13)/'Total Funding'!BC13)*100</f>
        <v>10.588803281999887</v>
      </c>
      <c r="E19" s="99">
        <f>'Funding @ public'!AJ13/1000</f>
        <v>373635.70712999988</v>
      </c>
      <c r="F19" s="105">
        <f>(('Funding @ public'!AJ13-'Funding @ public'!AE13)/'Funding @ public'!AE13)*100</f>
        <v>13.290637365586635</v>
      </c>
      <c r="G19" s="99">
        <f>'Funding @ private'!AJ13/1000</f>
        <v>28209.524899999997</v>
      </c>
      <c r="H19" s="105">
        <f>(('Funding @ private'!AJ13-'Funding @ private'!AE13)/'Funding @ private'!AE13)*100</f>
        <v>7.3522731817787443</v>
      </c>
      <c r="I19" s="99">
        <f>'Fundg @ proprietary'!AJ13/1000</f>
        <v>53271.761510000004</v>
      </c>
      <c r="J19" s="110">
        <f>(('Fundg @ proprietary'!AJ13-'Fundg @ proprietary'!AE13)/'Fundg @ proprietary'!AE13)*100</f>
        <v>-3.9447635063168209</v>
      </c>
      <c r="K19" s="110"/>
      <c r="L19" s="99">
        <f>'Total $ per recip'!AJ13</f>
        <v>4188.4116061880513</v>
      </c>
      <c r="M19" s="105">
        <f>(('Total $ per recip'!AJ13-'Total $ per recip'!AE13)/'Total $ per recip'!AE13)*100</f>
        <v>12.084883207866014</v>
      </c>
      <c r="N19" s="99">
        <f>+'Public $ per recip'!AJ13</f>
        <v>4213.9207047717855</v>
      </c>
      <c r="O19" s="105">
        <f>(('Public $ per recip'!AJ13-'Public $ per recip'!AE13)/'Public $ per recip'!AE13)*100</f>
        <v>11.547842082486284</v>
      </c>
      <c r="P19" s="99">
        <f>'Private $ per recip'!AJ13</f>
        <v>4671.2245239278027</v>
      </c>
      <c r="Q19" s="105">
        <f>(('Private $ per recip'!AJ13-'Private $ per recip'!AE13)/'Private $ per recip'!AE13)*100</f>
        <v>14.196225023968658</v>
      </c>
      <c r="R19" s="99">
        <f>'Proprietary $ per recip'!AJ13</f>
        <v>3817.3960236474386</v>
      </c>
      <c r="S19" s="110">
        <f>(('Proprietary $ per recip'!AJ13-'Proprietary $ per recip'!AE13)/'Proprietary $ per recip'!AE13)*100</f>
        <v>12.912224968998839</v>
      </c>
      <c r="T19" s="119" t="s">
        <v>24</v>
      </c>
    </row>
    <row r="20" spans="1:20">
      <c r="A20" s="99" t="s">
        <v>25</v>
      </c>
      <c r="B20" s="99"/>
      <c r="C20" s="99">
        <f>'Total Funding'!BM14/1000</f>
        <v>379102.65784999996</v>
      </c>
      <c r="D20" s="105">
        <f>(('Total Funding'!BM14-'Total Funding'!BC14)/'Total Funding'!BC14)*100</f>
        <v>-5.8805566708970174</v>
      </c>
      <c r="E20" s="99">
        <f>'Funding @ public'!AJ14/1000</f>
        <v>318581.71664999996</v>
      </c>
      <c r="F20" s="105">
        <f>(('Funding @ public'!AJ14-'Funding @ public'!AE14)/'Funding @ public'!AE14)*100</f>
        <v>-5.0298834150939751</v>
      </c>
      <c r="G20" s="99">
        <f>'Funding @ private'!AJ14/1000</f>
        <v>30151.329040000001</v>
      </c>
      <c r="H20" s="105">
        <f>(('Funding @ private'!AJ14-'Funding @ private'!AE14)/'Funding @ private'!AE14)*100</f>
        <v>5.7816400508496217</v>
      </c>
      <c r="I20" s="99">
        <f>'Fundg @ proprietary'!AJ14/1000</f>
        <v>30369.612160000001</v>
      </c>
      <c r="J20" s="110">
        <f>(('Fundg @ proprietary'!AJ14-'Fundg @ proprietary'!AE14)/'Fundg @ proprietary'!AE14)*100</f>
        <v>-21.789933989351383</v>
      </c>
      <c r="K20" s="110"/>
      <c r="L20" s="99">
        <f>'Total $ per recip'!AJ14</f>
        <v>3725.7880300930701</v>
      </c>
      <c r="M20" s="105">
        <f>(('Total $ per recip'!AJ14-'Total $ per recip'!AE14)/'Total $ per recip'!AE14)*100</f>
        <v>12.329873504924855</v>
      </c>
      <c r="N20" s="99">
        <f>+'Public $ per recip'!AJ14</f>
        <v>3647.4367632579224</v>
      </c>
      <c r="O20" s="105">
        <f>(('Public $ per recip'!AJ14-'Public $ per recip'!AE14)/'Public $ per recip'!AE14)*100</f>
        <v>11.537478583488783</v>
      </c>
      <c r="P20" s="99">
        <f>'Private $ per recip'!AJ14</f>
        <v>4699.3966708229427</v>
      </c>
      <c r="Q20" s="105">
        <f>(('Private $ per recip'!AJ14-'Private $ per recip'!AE14)/'Private $ per recip'!AE14)*100</f>
        <v>14.618759606219852</v>
      </c>
      <c r="R20" s="99">
        <f>'Proprietary $ per recip'!AJ14</f>
        <v>3800.4770566887751</v>
      </c>
      <c r="S20" s="110">
        <f>(('Proprietary $ per recip'!AJ14-'Proprietary $ per recip'!AE14)/'Proprietary $ per recip'!AE14)*100</f>
        <v>16.517436598269537</v>
      </c>
      <c r="T20" s="119" t="s">
        <v>25</v>
      </c>
    </row>
    <row r="21" spans="1:20">
      <c r="A21" s="100" t="s">
        <v>26</v>
      </c>
      <c r="B21" s="100"/>
      <c r="C21" s="100">
        <f>'Total Funding'!BM15/1000</f>
        <v>331867.45553999994</v>
      </c>
      <c r="D21" s="106">
        <f>(('Total Funding'!BM15-'Total Funding'!BC15)/'Total Funding'!BC15)*100</f>
        <v>-5.6436933083401293</v>
      </c>
      <c r="E21" s="100">
        <f>'Funding @ public'!AJ15/1000</f>
        <v>304758.50665</v>
      </c>
      <c r="F21" s="106">
        <f>(('Funding @ public'!AJ15-'Funding @ public'!AE15)/'Funding @ public'!AE15)*100</f>
        <v>-4.8300494361275526</v>
      </c>
      <c r="G21" s="100">
        <f>'Funding @ private'!AJ15/1000</f>
        <v>23366.438990000002</v>
      </c>
      <c r="H21" s="106">
        <f>(('Funding @ private'!AJ15-'Funding @ private'!AE15)/'Funding @ private'!AE15)*100</f>
        <v>-11.846234548641151</v>
      </c>
      <c r="I21" s="100">
        <f>'Fundg @ proprietary'!AJ15/1000</f>
        <v>3742.5099000000005</v>
      </c>
      <c r="J21" s="111">
        <f>(('Fundg @ proprietary'!AJ15-'Fundg @ proprietary'!AE15)/'Fundg @ proprietary'!AE15)*100</f>
        <v>-24.92888166195916</v>
      </c>
      <c r="K21" s="110"/>
      <c r="L21" s="100">
        <f>'Total $ per recip'!AJ15</f>
        <v>4571.3659729740893</v>
      </c>
      <c r="M21" s="106">
        <f>(('Total $ per recip'!AJ15-'Total $ per recip'!AE15)/'Total $ per recip'!AE15)*100</f>
        <v>14.182347743970286</v>
      </c>
      <c r="N21" s="100">
        <f>+'Public $ per recip'!AJ15</f>
        <v>4586.1449866068742</v>
      </c>
      <c r="O21" s="106">
        <f>(('Public $ per recip'!AJ15-'Public $ per recip'!AE15)/'Public $ per recip'!AE15)*100</f>
        <v>14.459724598435722</v>
      </c>
      <c r="P21" s="100">
        <f>'Private $ per recip'!AJ15</f>
        <v>4516.1265925782764</v>
      </c>
      <c r="Q21" s="106">
        <f>(('Private $ per recip'!AJ15-'Private $ per recip'!AE15)/'Private $ per recip'!AE15)*100</f>
        <v>12.006736389105731</v>
      </c>
      <c r="R21" s="100">
        <f>'Proprietary $ per recip'!AJ15</f>
        <v>3854.2841400617922</v>
      </c>
      <c r="S21" s="111">
        <f>(('Proprietary $ per recip'!AJ15-'Proprietary $ per recip'!AE15)/'Proprietary $ per recip'!AE15)*100</f>
        <v>4.8367007892722782</v>
      </c>
      <c r="T21" s="120" t="s">
        <v>26</v>
      </c>
    </row>
    <row r="22" spans="1:20">
      <c r="A22" s="100" t="s">
        <v>27</v>
      </c>
      <c r="B22" s="100"/>
      <c r="C22" s="100">
        <f>'Total Funding'!BM16/1000</f>
        <v>819777.24191999994</v>
      </c>
      <c r="D22" s="106">
        <f>(('Total Funding'!BM16-'Total Funding'!BC16)/'Total Funding'!BC16)*100</f>
        <v>-7.7626358700060516</v>
      </c>
      <c r="E22" s="100">
        <f>'Funding @ public'!AJ16/1000</f>
        <v>692963.84037999995</v>
      </c>
      <c r="F22" s="106">
        <f>(('Funding @ public'!AJ16-'Funding @ public'!AE16)/'Funding @ public'!AE16)*100</f>
        <v>-7.8279828847481747</v>
      </c>
      <c r="G22" s="100">
        <f>'Funding @ private'!AJ16/1000</f>
        <v>107376.17821</v>
      </c>
      <c r="H22" s="106">
        <f>(('Funding @ private'!AJ16-'Funding @ private'!AE16)/'Funding @ private'!AE16)*100</f>
        <v>-8.6793430938610321</v>
      </c>
      <c r="I22" s="100">
        <f>'Fundg @ proprietary'!AJ16/1000</f>
        <v>19437.223330000001</v>
      </c>
      <c r="J22" s="111">
        <f>(('Fundg @ proprietary'!AJ16-'Fundg @ proprietary'!AE16)/'Fundg @ proprietary'!AE16)*100</f>
        <v>0.33762067682554936</v>
      </c>
      <c r="K22" s="110"/>
      <c r="L22" s="100">
        <f>'Total $ per recip'!AJ16</f>
        <v>4186.3388277108797</v>
      </c>
      <c r="M22" s="106">
        <f>(('Total $ per recip'!AJ16-'Total $ per recip'!AE16)/'Total $ per recip'!AE16)*100</f>
        <v>15.254077258305133</v>
      </c>
      <c r="N22" s="100">
        <f>+'Public $ per recip'!AJ16</f>
        <v>4140.6078011209502</v>
      </c>
      <c r="O22" s="106">
        <f>(('Public $ per recip'!AJ16-'Public $ per recip'!AE16)/'Public $ per recip'!AE16)*100</f>
        <v>15.721984561374311</v>
      </c>
      <c r="P22" s="100">
        <f>'Private $ per recip'!AJ16</f>
        <v>4593.8298198853427</v>
      </c>
      <c r="Q22" s="106">
        <f>(('Private $ per recip'!AJ16-'Private $ per recip'!AE16)/'Private $ per recip'!AE16)*100</f>
        <v>12.808789574221645</v>
      </c>
      <c r="R22" s="100">
        <f>'Proprietary $ per recip'!AJ16</f>
        <v>3818.7079233791751</v>
      </c>
      <c r="S22" s="111">
        <f>(('Proprietary $ per recip'!AJ16-'Proprietary $ per recip'!AE16)/'Proprietary $ per recip'!AE16)*100</f>
        <v>12.263801523481629</v>
      </c>
      <c r="T22" s="120" t="s">
        <v>27</v>
      </c>
    </row>
    <row r="23" spans="1:20">
      <c r="A23" s="100" t="s">
        <v>28</v>
      </c>
      <c r="B23" s="100"/>
      <c r="C23" s="100">
        <f>'Total Funding'!BM17/1000</f>
        <v>350879.03156000009</v>
      </c>
      <c r="D23" s="106">
        <f>(('Total Funding'!BM17-'Total Funding'!BC17)/'Total Funding'!BC17)*100</f>
        <v>8.4467514467368243</v>
      </c>
      <c r="E23" s="100">
        <f>'Funding @ public'!AJ17/1000</f>
        <v>240811.20749000006</v>
      </c>
      <c r="F23" s="106">
        <f>(('Funding @ public'!AJ17-'Funding @ public'!AE17)/'Funding @ public'!AE17)*100</f>
        <v>-5.3739305402317523</v>
      </c>
      <c r="G23" s="100">
        <f>'Funding @ private'!AJ17/1000</f>
        <v>27511.835780000001</v>
      </c>
      <c r="H23" s="106">
        <f>(('Funding @ private'!AJ17-'Funding @ private'!AE17)/'Funding @ private'!AE17)*100</f>
        <v>-12.456043213530748</v>
      </c>
      <c r="I23" s="100">
        <f>'Fundg @ proprietary'!AJ17/1000</f>
        <v>82555.988290000008</v>
      </c>
      <c r="J23" s="111">
        <f>(('Fundg @ proprietary'!AJ17-'Fundg @ proprietary'!AE17)/'Fundg @ proprietary'!AE17)*100</f>
        <v>119.35308526965487</v>
      </c>
      <c r="K23" s="110"/>
      <c r="L23" s="100">
        <f>'Total $ per recip'!AJ17</f>
        <v>4097.5223229633793</v>
      </c>
      <c r="M23" s="106">
        <f>(('Total $ per recip'!AJ17-'Total $ per recip'!AE17)/'Total $ per recip'!AE17)*100</f>
        <v>14.809285070480357</v>
      </c>
      <c r="N23" s="100">
        <f>+'Public $ per recip'!AJ17</f>
        <v>3992.0958769603139</v>
      </c>
      <c r="O23" s="106">
        <f>(('Public $ per recip'!AJ17-'Public $ per recip'!AE17)/'Public $ per recip'!AE17)*100</f>
        <v>12.91063339370708</v>
      </c>
      <c r="P23" s="100">
        <f>'Private $ per recip'!AJ17</f>
        <v>4351.7614330907945</v>
      </c>
      <c r="Q23" s="106">
        <f>(('Private $ per recip'!AJ17-'Private $ per recip'!AE17)/'Private $ per recip'!AE17)*100</f>
        <v>11.652471301692756</v>
      </c>
      <c r="R23" s="100">
        <f>'Proprietary $ per recip'!AJ17</f>
        <v>4347.7979929429121</v>
      </c>
      <c r="S23" s="111">
        <f>(('Proprietary $ per recip'!AJ17-'Proprietary $ per recip'!AE17)/'Proprietary $ per recip'!AE17)*100</f>
        <v>22.626553620043524</v>
      </c>
      <c r="T23" s="120" t="s">
        <v>28</v>
      </c>
    </row>
    <row r="24" spans="1:20">
      <c r="A24" s="100" t="s">
        <v>29</v>
      </c>
      <c r="B24" s="100"/>
      <c r="C24" s="100">
        <f>'Total Funding'!BM18/1000</f>
        <v>353230.64320999989</v>
      </c>
      <c r="D24" s="106">
        <f>(('Total Funding'!BM18-'Total Funding'!BC18)/'Total Funding'!BC18)*100</f>
        <v>-13.360435352131752</v>
      </c>
      <c r="E24" s="100">
        <f>'Funding @ public'!AJ18/1000</f>
        <v>272910.17467999994</v>
      </c>
      <c r="F24" s="106">
        <f>(('Funding @ public'!AJ18-'Funding @ public'!AE18)/'Funding @ public'!AE18)*100</f>
        <v>-16.829461370592433</v>
      </c>
      <c r="G24" s="100">
        <f>'Funding @ private'!AJ18/1000</f>
        <v>65776.345079999999</v>
      </c>
      <c r="H24" s="106">
        <f>(('Funding @ private'!AJ18-'Funding @ private'!AE18)/'Funding @ private'!AE18)*100</f>
        <v>-0.95092870896679271</v>
      </c>
      <c r="I24" s="100">
        <f>'Fundg @ proprietary'!AJ18/1000</f>
        <v>14544.123450000001</v>
      </c>
      <c r="J24" s="111">
        <f>(('Fundg @ proprietary'!AJ18-'Fundg @ proprietary'!AE18)/'Fundg @ proprietary'!AE18)*100</f>
        <v>10.515576509805109</v>
      </c>
      <c r="K24" s="110"/>
      <c r="L24" s="100">
        <f>'Total $ per recip'!AJ18</f>
        <v>4145.6562785047818</v>
      </c>
      <c r="M24" s="106">
        <f>(('Total $ per recip'!AJ18-'Total $ per recip'!AE18)/'Total $ per recip'!AE18)*100</f>
        <v>13.995520374898355</v>
      </c>
      <c r="N24" s="100">
        <f>+'Public $ per recip'!AJ18</f>
        <v>4057.1785847233364</v>
      </c>
      <c r="O24" s="106">
        <f>(('Public $ per recip'!AJ18-'Public $ per recip'!AE18)/'Public $ per recip'!AE18)*100</f>
        <v>14.00617718200167</v>
      </c>
      <c r="P24" s="100">
        <f>'Private $ per recip'!AJ18</f>
        <v>4663.6659869540554</v>
      </c>
      <c r="Q24" s="106">
        <f>(('Private $ per recip'!AJ18-'Private $ per recip'!AE18)/'Private $ per recip'!AE18)*100</f>
        <v>13.986491500621101</v>
      </c>
      <c r="R24" s="100">
        <f>'Proprietary $ per recip'!AJ18</f>
        <v>3792.4702607561931</v>
      </c>
      <c r="S24" s="111">
        <f>(('Proprietary $ per recip'!AJ18-'Proprietary $ per recip'!AE18)/'Proprietary $ per recip'!AE18)*100</f>
        <v>5.818304287875967</v>
      </c>
      <c r="T24" s="120" t="s">
        <v>29</v>
      </c>
    </row>
    <row r="25" spans="1:20">
      <c r="A25" s="99" t="s">
        <v>30</v>
      </c>
      <c r="B25" s="99"/>
      <c r="C25" s="99">
        <f>'Total Funding'!BM19/1000</f>
        <v>512583.67485000007</v>
      </c>
      <c r="D25" s="105">
        <f>(('Total Funding'!BM19-'Total Funding'!BC19)/'Total Funding'!BC19)*100</f>
        <v>-9.5638145318415884</v>
      </c>
      <c r="E25" s="99">
        <f>'Funding @ public'!AJ19/1000</f>
        <v>375833.57783000008</v>
      </c>
      <c r="F25" s="105">
        <f>(('Funding @ public'!AJ19-'Funding @ public'!AE19)/'Funding @ public'!AE19)*100</f>
        <v>-3.4559763114656001</v>
      </c>
      <c r="G25" s="99">
        <f>'Funding @ private'!AJ19/1000</f>
        <v>95303.567060000001</v>
      </c>
      <c r="H25" s="105">
        <f>(('Funding @ private'!AJ19-'Funding @ private'!AE19)/'Funding @ private'!AE19)*100</f>
        <v>-8.4745680726689567</v>
      </c>
      <c r="I25" s="99">
        <f>'Fundg @ proprietary'!AJ19/1000</f>
        <v>41446.529959999993</v>
      </c>
      <c r="J25" s="110">
        <f>(('Fundg @ proprietary'!AJ19-'Fundg @ proprietary'!AE19)/'Fundg @ proprietary'!AE19)*100</f>
        <v>-43.514290085864992</v>
      </c>
      <c r="K25" s="110"/>
      <c r="L25" s="99">
        <f>'Total $ per recip'!AJ19</f>
        <v>4142.1572457736702</v>
      </c>
      <c r="M25" s="105">
        <f>(('Total $ per recip'!AJ19-'Total $ per recip'!AE19)/'Total $ per recip'!AE19)*100</f>
        <v>12.064485795680067</v>
      </c>
      <c r="N25" s="99">
        <f>+'Public $ per recip'!AJ19</f>
        <v>4084.836782310043</v>
      </c>
      <c r="O25" s="105">
        <f>(('Public $ per recip'!AJ19-'Public $ per recip'!AE19)/'Public $ per recip'!AE19)*100</f>
        <v>11.997237431630543</v>
      </c>
      <c r="P25" s="99">
        <f>'Private $ per recip'!AJ19</f>
        <v>4503.098046683047</v>
      </c>
      <c r="Q25" s="105">
        <f>(('Private $ per recip'!AJ19-'Private $ per recip'!AE19)/'Private $ per recip'!AE19)*100</f>
        <v>11.479048583573043</v>
      </c>
      <c r="R25" s="99">
        <f>'Proprietary $ per recip'!AJ19</f>
        <v>3918.5525158362479</v>
      </c>
      <c r="S25" s="110">
        <f>(('Proprietary $ per recip'!AJ19-'Proprietary $ per recip'!AE19)/'Proprietary $ per recip'!AE19)*100</f>
        <v>11.246461493934611</v>
      </c>
      <c r="T25" s="119" t="s">
        <v>30</v>
      </c>
    </row>
    <row r="26" spans="1:20">
      <c r="A26" s="99" t="s">
        <v>31</v>
      </c>
      <c r="B26" s="99"/>
      <c r="C26" s="99">
        <f>'Total Funding'!BM20/1000</f>
        <v>2422332.8124000006</v>
      </c>
      <c r="D26" s="105">
        <f>(('Total Funding'!BM20-'Total Funding'!BC20)/'Total Funding'!BC20)*100</f>
        <v>7.4948293882321506</v>
      </c>
      <c r="E26" s="99">
        <f>'Funding @ public'!AJ20/1000</f>
        <v>2042221.9708800006</v>
      </c>
      <c r="F26" s="105">
        <f>(('Funding @ public'!AJ20-'Funding @ public'!AE20)/'Funding @ public'!AE20)*100</f>
        <v>10.557213294336393</v>
      </c>
      <c r="G26" s="99">
        <f>'Funding @ private'!AJ20/1000</f>
        <v>176434.54300999996</v>
      </c>
      <c r="H26" s="105">
        <f>(('Funding @ private'!AJ20-'Funding @ private'!AE20)/'Funding @ private'!AE20)*100</f>
        <v>-0.97661219591560733</v>
      </c>
      <c r="I26" s="99">
        <f>'Fundg @ proprietary'!AJ20/1000</f>
        <v>203676.29851000011</v>
      </c>
      <c r="J26" s="110">
        <f>(('Fundg @ proprietary'!AJ20-'Fundg @ proprietary'!AE20)/'Fundg @ proprietary'!AE20)*100</f>
        <v>-10.691151210453341</v>
      </c>
      <c r="K26" s="110"/>
      <c r="L26" s="99">
        <f>'Total $ per recip'!AJ20</f>
        <v>4181.8145621782505</v>
      </c>
      <c r="M26" s="105">
        <f>(('Total $ per recip'!AJ20-'Total $ per recip'!AE20)/'Total $ per recip'!AE20)*100</f>
        <v>16.286797215689994</v>
      </c>
      <c r="N26" s="99">
        <f>+'Public $ per recip'!AJ20</f>
        <v>4157.4656687662109</v>
      </c>
      <c r="O26" s="105">
        <f>(('Public $ per recip'!AJ20-'Public $ per recip'!AE20)/'Public $ per recip'!AE20)*100</f>
        <v>16.427424152128417</v>
      </c>
      <c r="P26" s="99">
        <f>'Private $ per recip'!AJ20</f>
        <v>4461.6144394993034</v>
      </c>
      <c r="Q26" s="105">
        <f>(('Private $ per recip'!AJ20-'Private $ per recip'!AE20)/'Private $ per recip'!AE20)*100</f>
        <v>15.044417900696647</v>
      </c>
      <c r="R26" s="99">
        <f>'Proprietary $ per recip'!AJ20</f>
        <v>4200.2907448804954</v>
      </c>
      <c r="S26" s="110">
        <f>(('Proprietary $ per recip'!AJ20-'Proprietary $ per recip'!AE20)/'Proprietary $ per recip'!AE20)*100</f>
        <v>16.745567364496168</v>
      </c>
      <c r="T26" s="119" t="s">
        <v>31</v>
      </c>
    </row>
    <row r="27" spans="1:20">
      <c r="A27" s="99" t="s">
        <v>32</v>
      </c>
      <c r="B27" s="99"/>
      <c r="C27" s="99">
        <f>'Total Funding'!BM21/1000</f>
        <v>668206.10268999985</v>
      </c>
      <c r="D27" s="105">
        <f>(('Total Funding'!BM21-'Total Funding'!BC21)/'Total Funding'!BC21)*100</f>
        <v>-7.5894214183509474</v>
      </c>
      <c r="E27" s="99">
        <f>'Funding @ public'!AJ21/1000</f>
        <v>410768.54844999994</v>
      </c>
      <c r="F27" s="105">
        <f>(('Funding @ public'!AJ21-'Funding @ public'!AE21)/'Funding @ public'!AE21)*100</f>
        <v>-6.232944013391915</v>
      </c>
      <c r="G27" s="99">
        <f>'Funding @ private'!AJ21/1000</f>
        <v>173124.92692999999</v>
      </c>
      <c r="H27" s="105">
        <f>(('Funding @ private'!AJ21-'Funding @ private'!AE21)/'Funding @ private'!AE21)*100</f>
        <v>-2.1765577994849421</v>
      </c>
      <c r="I27" s="99">
        <f>'Fundg @ proprietary'!AJ21/1000</f>
        <v>84312.627309999982</v>
      </c>
      <c r="J27" s="110">
        <f>(('Fundg @ proprietary'!AJ21-'Fundg @ proprietary'!AE21)/'Fundg @ proprietary'!AE21)*100</f>
        <v>-21.957063335214684</v>
      </c>
      <c r="K27" s="110"/>
      <c r="L27" s="99">
        <f>'Total $ per recip'!AJ21</f>
        <v>4084.0398907795166</v>
      </c>
      <c r="M27" s="105">
        <f>(('Total $ per recip'!AJ21-'Total $ per recip'!AE21)/'Total $ per recip'!AE21)*100</f>
        <v>15.671087203943316</v>
      </c>
      <c r="N27" s="99">
        <f>+'Public $ per recip'!AJ21</f>
        <v>4020.009086327203</v>
      </c>
      <c r="O27" s="105">
        <f>(('Public $ per recip'!AJ21-'Public $ per recip'!AE21)/'Public $ per recip'!AE21)*100</f>
        <v>15.414572165976903</v>
      </c>
      <c r="P27" s="99">
        <f>'Private $ per recip'!AJ21</f>
        <v>4087.7627250188889</v>
      </c>
      <c r="Q27" s="105">
        <f>(('Private $ per recip'!AJ21-'Private $ per recip'!AE21)/'Private $ per recip'!AE21)*100</f>
        <v>15.137489299472861</v>
      </c>
      <c r="R27" s="99">
        <f>'Proprietary $ per recip'!AJ21</f>
        <v>4418.6692159740051</v>
      </c>
      <c r="S27" s="110">
        <f>(('Proprietary $ per recip'!AJ21-'Proprietary $ per recip'!AE21)/'Proprietary $ per recip'!AE21)*100</f>
        <v>19.340538022383843</v>
      </c>
      <c r="T27" s="119" t="s">
        <v>32</v>
      </c>
    </row>
    <row r="28" spans="1:20">
      <c r="A28" s="98" t="s">
        <v>33</v>
      </c>
      <c r="B28" s="98"/>
      <c r="C28" s="98">
        <f>'Total Funding'!BM22/1000</f>
        <v>189144.53688</v>
      </c>
      <c r="D28" s="108">
        <f>(('Total Funding'!BM22-'Total Funding'!BC22)/'Total Funding'!BC22)*100</f>
        <v>-13.847173837624558</v>
      </c>
      <c r="E28" s="98">
        <f>'Funding @ public'!AJ22/1000</f>
        <v>109118.50795</v>
      </c>
      <c r="F28" s="108">
        <f>(('Funding @ public'!AJ22-'Funding @ public'!AE22)/'Funding @ public'!AE22)*100</f>
        <v>-13.895432343335818</v>
      </c>
      <c r="G28" s="98">
        <f>'Funding @ private'!AJ22/1000</f>
        <v>12306.80609</v>
      </c>
      <c r="H28" s="108">
        <f>(('Funding @ private'!AJ22-'Funding @ private'!AE22)/'Funding @ private'!AE22)*100</f>
        <v>-3.1966410638605529</v>
      </c>
      <c r="I28" s="98">
        <f>'Fundg @ proprietary'!AJ22/1000</f>
        <v>67719.222840000002</v>
      </c>
      <c r="J28" s="110">
        <f>(('Fundg @ proprietary'!AJ22-'Fundg @ proprietary'!AE22)/'Fundg @ proprietary'!AE22)*100</f>
        <v>-15.461153665373084</v>
      </c>
      <c r="K28" s="110"/>
      <c r="L28" s="98">
        <f>'Total $ per recip'!AJ22</f>
        <v>3977.0503349523747</v>
      </c>
      <c r="M28" s="108">
        <f>(('Total $ per recip'!AJ22-'Total $ per recip'!AE22)/'Total $ per recip'!AE22)*100</f>
        <v>16.274342456409769</v>
      </c>
      <c r="N28" s="98">
        <f>+'Public $ per recip'!AJ22</f>
        <v>4361.4256345177664</v>
      </c>
      <c r="O28" s="108">
        <f>(('Public $ per recip'!AJ22-'Public $ per recip'!AE22)/'Public $ per recip'!AE22)*100</f>
        <v>12.879959813378965</v>
      </c>
      <c r="P28" s="98">
        <f>'Private $ per recip'!AJ22</f>
        <v>4382.7657015669511</v>
      </c>
      <c r="Q28" s="108">
        <f>(('Private $ per recip'!AJ22-'Private $ per recip'!AE22)/'Private $ per recip'!AE22)*100</f>
        <v>7.8695548828989699</v>
      </c>
      <c r="R28" s="98">
        <f>'Proprietary $ per recip'!AJ22</f>
        <v>3431.949262112305</v>
      </c>
      <c r="S28" s="113">
        <f>(('Proprietary $ per recip'!AJ22-'Proprietary $ per recip'!AE22)/'Proprietary $ per recip'!AE22)*100</f>
        <v>21.071521314120314</v>
      </c>
      <c r="T28" s="118" t="s">
        <v>33</v>
      </c>
    </row>
    <row r="29" spans="1:20">
      <c r="A29" s="99" t="s">
        <v>34</v>
      </c>
      <c r="B29" s="99"/>
      <c r="C29" s="99">
        <f>'Total Funding'!BM23/1000</f>
        <v>7392515.2558800001</v>
      </c>
      <c r="D29" s="105">
        <f>(('Total Funding'!BM23-'Total Funding'!BC23)/'Total Funding'!BC23)*100</f>
        <v>-5.0595574970636967</v>
      </c>
      <c r="E29" s="99">
        <f>'Funding @ public'!AJ23/1000</f>
        <v>5232335.3210499994</v>
      </c>
      <c r="F29" s="105">
        <f>(('Funding @ public'!AJ23-'Funding @ public'!AE23)/'Funding @ public'!AE23)*100</f>
        <v>-0.37760364370831528</v>
      </c>
      <c r="G29" s="99">
        <f>'Funding @ private'!AJ23/1000</f>
        <v>748728.89090999996</v>
      </c>
      <c r="H29" s="105">
        <f>(('Funding @ private'!AJ23-'Funding @ private'!AE23)/'Funding @ private'!AE23)*100</f>
        <v>26.66605251954871</v>
      </c>
      <c r="I29" s="99">
        <f>'Fundg @ proprietary'!AJ23/1000</f>
        <v>1411451.0439199999</v>
      </c>
      <c r="J29" s="164">
        <f>(('Fundg @ proprietary'!AJ23-'Fundg @ proprietary'!AE23)/'Fundg @ proprietary'!AE23)*100</f>
        <v>-29.55462218801307</v>
      </c>
      <c r="K29" s="110"/>
      <c r="L29" s="99">
        <f>'Total $ per recip'!AJ23</f>
        <v>4091.7860330375411</v>
      </c>
      <c r="M29" s="105">
        <f>(('Total $ per recip'!AJ23-'Total $ per recip'!AE23)/'Total $ per recip'!AE23)*100</f>
        <v>14.205395434571905</v>
      </c>
      <c r="N29" s="99">
        <f>+'Public $ per recip'!AJ23</f>
        <v>4032.3331401939736</v>
      </c>
      <c r="O29" s="105">
        <f>(('Public $ per recip'!AJ23-'Public $ per recip'!AE23)/'Public $ per recip'!AE23)*100</f>
        <v>12.060656702303202</v>
      </c>
      <c r="P29" s="99">
        <f>'Private $ per recip'!AJ23</f>
        <v>4329.9650175805873</v>
      </c>
      <c r="Q29" s="105">
        <f>(('Private $ per recip'!AJ23-'Private $ per recip'!AE23)/'Private $ per recip'!AE23)*100</f>
        <v>12.085223598316594</v>
      </c>
      <c r="R29" s="99">
        <f>'Proprietary $ per recip'!AJ23</f>
        <v>4198.7602411953858</v>
      </c>
      <c r="S29" s="110">
        <f>(('Proprietary $ per recip'!AJ23-'Proprietary $ per recip'!AE23)/'Proprietary $ per recip'!AE23)*100</f>
        <v>17.491110420768596</v>
      </c>
      <c r="T29" s="119" t="s">
        <v>34</v>
      </c>
    </row>
    <row r="30" spans="1:20">
      <c r="A30" s="99" t="s">
        <v>17</v>
      </c>
      <c r="B30" s="99"/>
      <c r="C30" s="110">
        <f>'Total Funding'!BM24</f>
        <v>26.820878904225985</v>
      </c>
      <c r="D30" s="105"/>
      <c r="E30" s="110">
        <f>'Funding @ public'!AJ24</f>
        <v>26.726569015641598</v>
      </c>
      <c r="F30" s="105"/>
      <c r="G30" s="110">
        <f>'Funding @ private'!AJ24</f>
        <v>16.942011570908083</v>
      </c>
      <c r="H30" s="105"/>
      <c r="I30" s="110">
        <f>'Fundg @ proprietary'!AJ24</f>
        <v>39.581940818565755</v>
      </c>
      <c r="J30" s="110"/>
      <c r="K30" s="110"/>
      <c r="L30" s="110">
        <f>'Total $ per recip'!AE24</f>
        <v>100.21598714955647</v>
      </c>
      <c r="M30" s="105"/>
      <c r="N30" s="110">
        <f>+'Public $ per recip'!AJ24</f>
        <v>99.371850915228649</v>
      </c>
      <c r="O30" s="105"/>
      <c r="P30" s="110">
        <f>'Private $ per recip'!AJ24</f>
        <v>100.38943798676492</v>
      </c>
      <c r="Q30" s="105"/>
      <c r="R30" s="110">
        <f>'Proprietary $ per recip'!AJ24</f>
        <v>103.13601312642966</v>
      </c>
      <c r="S30" s="110"/>
      <c r="T30" s="119" t="s">
        <v>17</v>
      </c>
    </row>
    <row r="31" spans="1:20">
      <c r="A31" s="100" t="s">
        <v>35</v>
      </c>
      <c r="B31" s="100"/>
      <c r="C31" s="100">
        <f>'Total Funding'!BM25/1000</f>
        <v>22549.912399999997</v>
      </c>
      <c r="D31" s="106">
        <f>(('Total Funding'!BM25-'Total Funding'!BC25)/'Total Funding'!BC25)*100</f>
        <v>-15.475780445118639</v>
      </c>
      <c r="E31" s="100">
        <f>'Funding @ public'!AJ25/1000</f>
        <v>20181.590399999997</v>
      </c>
      <c r="F31" s="106">
        <f>(('Funding @ public'!AJ25-'Funding @ public'!AE25)/'Funding @ public'!AE25)*100</f>
        <v>-17.000418846710076</v>
      </c>
      <c r="G31" s="100">
        <f>'Funding @ private'!AJ25/1000</f>
        <v>1199.0329999999999</v>
      </c>
      <c r="H31" s="106">
        <f>(('Funding @ private'!AJ25-'Funding @ private'!AE25)/'Funding @ private'!AE25)*100</f>
        <v>60.322251961025472</v>
      </c>
      <c r="I31" s="100">
        <f>'Fundg @ proprietary'!AJ25/1000</f>
        <v>1169.289</v>
      </c>
      <c r="J31" s="111">
        <f>(('Fundg @ proprietary'!AJ25-'Fundg @ proprietary'!AE25)/'Fundg @ proprietary'!AE25)*100</f>
        <v>-27.618775840179172</v>
      </c>
      <c r="K31" s="110"/>
      <c r="L31" s="100">
        <f>'Total $ per recip'!AJ25</f>
        <v>3727.8744255248798</v>
      </c>
      <c r="M31" s="106">
        <f>(('Total $ per recip'!AJ25-'Total $ per recip'!AE25)/'Total $ per recip'!AE25)*100</f>
        <v>12.638408634798914</v>
      </c>
      <c r="N31" s="100">
        <f>+'Public $ per recip'!AJ25</f>
        <v>3714.6310325786853</v>
      </c>
      <c r="O31" s="106">
        <f>(('Public $ per recip'!AJ25-'Public $ per recip'!AE25)/'Public $ per recip'!AE25)*100</f>
        <v>12.560447991430168</v>
      </c>
      <c r="P31" s="100">
        <f>'Private $ per recip'!AJ25</f>
        <v>4064.5186440677967</v>
      </c>
      <c r="Q31" s="106">
        <f>(('Private $ per recip'!AJ25-'Private $ per recip'!AE25)/'Private $ per recip'!AE25)*100</f>
        <v>8.6930521769664253</v>
      </c>
      <c r="R31" s="100">
        <f>'Proprietary $ per recip'!AJ25</f>
        <v>3642.6448598130842</v>
      </c>
      <c r="S31" s="111">
        <f>(('Proprietary $ per recip'!AJ25-'Proprietary $ per recip'!AE25)/'Proprietary $ per recip'!AE25)*100</f>
        <v>11.164933055425767</v>
      </c>
      <c r="T31" s="120" t="s">
        <v>35</v>
      </c>
    </row>
    <row r="32" spans="1:20">
      <c r="A32" s="100" t="s">
        <v>36</v>
      </c>
      <c r="B32" s="100"/>
      <c r="C32" s="100">
        <f>'Total Funding'!BM26/1000</f>
        <v>1136181.8329599996</v>
      </c>
      <c r="D32" s="106">
        <f>(('Total Funding'!BM26-'Total Funding'!BC26)/'Total Funding'!BC26)*100</f>
        <v>-17.270463503746786</v>
      </c>
      <c r="E32" s="100">
        <f>'Funding @ public'!AJ26/1000</f>
        <v>473906.44826999999</v>
      </c>
      <c r="F32" s="106">
        <f>(('Funding @ public'!AJ26-'Funding @ public'!AE26)/'Funding @ public'!AE26)*100</f>
        <v>5.2333575977095625</v>
      </c>
      <c r="G32" s="100">
        <f>'Funding @ private'!AJ26/1000</f>
        <v>4901.8347899999999</v>
      </c>
      <c r="H32" s="106">
        <f>(('Funding @ private'!AJ26-'Funding @ private'!AE26)/'Funding @ private'!AE26)*100</f>
        <v>86.876881982154515</v>
      </c>
      <c r="I32" s="100">
        <f>'Fundg @ proprietary'!AJ26/1000</f>
        <v>657373.54989999975</v>
      </c>
      <c r="J32" s="111">
        <f>(('Fundg @ proprietary'!AJ26-'Fundg @ proprietary'!AE26)/'Fundg @ proprietary'!AE26)*100</f>
        <v>-28.577979492835087</v>
      </c>
      <c r="K32" s="110"/>
      <c r="L32" s="100">
        <f>'Total $ per recip'!AJ26</f>
        <v>4093.2869055956635</v>
      </c>
      <c r="M32" s="106">
        <f>(('Total $ per recip'!AJ26-'Total $ per recip'!AE26)/'Total $ per recip'!AE26)*100</f>
        <v>14.925779094466495</v>
      </c>
      <c r="N32" s="100">
        <f>+'Public $ per recip'!AJ26</f>
        <v>3807.2725892154185</v>
      </c>
      <c r="O32" s="106">
        <f>(('Public $ per recip'!AJ26-'Public $ per recip'!AE26)/'Public $ per recip'!AE26)*100</f>
        <v>10.064112657507694</v>
      </c>
      <c r="P32" s="100">
        <f>'Private $ per recip'!AJ26</f>
        <v>4829.3938817733988</v>
      </c>
      <c r="Q32" s="106">
        <f>(('Private $ per recip'!AJ26-'Private $ per recip'!AE26)/'Private $ per recip'!AE26)*100</f>
        <v>23.541268778350418</v>
      </c>
      <c r="R32" s="100">
        <f>'Proprietary $ per recip'!AJ26</f>
        <v>4322.4656924179544</v>
      </c>
      <c r="S32" s="111">
        <f>(('Proprietary $ per recip'!AJ26-'Proprietary $ per recip'!AE26)/'Proprietary $ per recip'!AE26)*100</f>
        <v>19.630933358321894</v>
      </c>
      <c r="T32" s="120" t="s">
        <v>36</v>
      </c>
    </row>
    <row r="33" spans="1:20">
      <c r="A33" s="100" t="s">
        <v>37</v>
      </c>
      <c r="B33" s="100"/>
      <c r="C33" s="100">
        <f>'Total Funding'!BM27/1000</f>
        <v>3934274.3758600005</v>
      </c>
      <c r="D33" s="106">
        <f>(('Total Funding'!BM27-'Total Funding'!BC27)/'Total Funding'!BC27)*100</f>
        <v>-2.6022688251644435</v>
      </c>
      <c r="E33" s="100">
        <f>'Funding @ public'!AJ27/1000</f>
        <v>3173174.7564900005</v>
      </c>
      <c r="F33" s="106">
        <f>(('Funding @ public'!AJ27-'Funding @ public'!AE27)/'Funding @ public'!AE27)*100</f>
        <v>5.6630417478704675</v>
      </c>
      <c r="G33" s="100">
        <f>'Funding @ private'!AJ27/1000</f>
        <v>257901.03391999987</v>
      </c>
      <c r="H33" s="106">
        <f>(('Funding @ private'!AJ27-'Funding @ private'!AE27)/'Funding @ private'!AE27)*100</f>
        <v>0.410420200559446</v>
      </c>
      <c r="I33" s="100">
        <f>'Fundg @ proprietary'!AJ27/1000</f>
        <v>503198.58545000025</v>
      </c>
      <c r="J33" s="111">
        <f>(('Fundg @ proprietary'!AJ27-'Fundg @ proprietary'!AE27)/'Fundg @ proprietary'!AE27)*100</f>
        <v>-35.440659670729332</v>
      </c>
      <c r="K33" s="110"/>
      <c r="L33" s="100">
        <f>'Total $ per recip'!AJ27</f>
        <v>4163.6145949807287</v>
      </c>
      <c r="M33" s="106">
        <f>(('Total $ per recip'!AJ27-'Total $ per recip'!AE27)/'Total $ per recip'!AE27)*100</f>
        <v>12.621132266436941</v>
      </c>
      <c r="N33" s="100">
        <f>+'Public $ per recip'!AJ27</f>
        <v>4143.2451802858732</v>
      </c>
      <c r="O33" s="106">
        <f>(('Public $ per recip'!AJ27-'Public $ per recip'!AE27)/'Public $ per recip'!AE27)*100</f>
        <v>11.902244817024705</v>
      </c>
      <c r="P33" s="100">
        <f>'Private $ per recip'!AJ27</f>
        <v>4425.4342865967683</v>
      </c>
      <c r="Q33" s="106">
        <f>(('Private $ per recip'!AJ27-'Private $ per recip'!AE27)/'Private $ per recip'!AE27)*100</f>
        <v>11.45131064868109</v>
      </c>
      <c r="R33" s="100">
        <f>'Proprietary $ per recip'!AJ27</f>
        <v>4166.4479560998243</v>
      </c>
      <c r="S33" s="111">
        <f>(('Proprietary $ per recip'!AJ27-'Proprietary $ per recip'!AE27)/'Proprietary $ per recip'!AE27)*100</f>
        <v>15.908428637764786</v>
      </c>
      <c r="T33" s="120" t="s">
        <v>37</v>
      </c>
    </row>
    <row r="34" spans="1:20">
      <c r="A34" s="100" t="s">
        <v>38</v>
      </c>
      <c r="B34" s="100"/>
      <c r="C34" s="100">
        <f>'Total Funding'!BM28/1000</f>
        <v>453037.19868000003</v>
      </c>
      <c r="D34" s="106">
        <f>(('Total Funding'!BM28-'Total Funding'!BC28)/'Total Funding'!BC28)*100</f>
        <v>-0.16119898303118854</v>
      </c>
      <c r="E34" s="100">
        <f>'Funding @ public'!AJ28/1000</f>
        <v>276716.03169999999</v>
      </c>
      <c r="F34" s="106">
        <f>(('Funding @ public'!AJ28-'Funding @ public'!AE28)/'Funding @ public'!AE28)*100</f>
        <v>-4.6520121047729424</v>
      </c>
      <c r="G34" s="100">
        <f>'Funding @ private'!AJ28/1000</f>
        <v>21996.06825</v>
      </c>
      <c r="H34" s="106">
        <f>(('Funding @ private'!AJ28-'Funding @ private'!AE28)/'Funding @ private'!AE28)*100</f>
        <v>-15.152042849353725</v>
      </c>
      <c r="I34" s="100">
        <f>'Fundg @ proprietary'!AJ28/1000</f>
        <v>154325.09873000003</v>
      </c>
      <c r="J34" s="111">
        <f>(('Fundg @ proprietary'!AJ28-'Fundg @ proprietary'!AE28)/'Fundg @ proprietary'!AE28)*100</f>
        <v>12.132367998886256</v>
      </c>
      <c r="K34" s="110"/>
      <c r="L34" s="100">
        <f>'Total $ per recip'!AJ28</f>
        <v>3845.9145706596942</v>
      </c>
      <c r="M34" s="106">
        <f>(('Total $ per recip'!AJ28-'Total $ per recip'!AE28)/'Total $ per recip'!AE28)*100</f>
        <v>16.274482989523786</v>
      </c>
      <c r="N34" s="100">
        <f>+'Public $ per recip'!AJ28</f>
        <v>3813.0912456938127</v>
      </c>
      <c r="O34" s="106">
        <f>(('Public $ per recip'!AJ28-'Public $ per recip'!AE28)/'Public $ per recip'!AE28)*100</f>
        <v>14.248095458584389</v>
      </c>
      <c r="P34" s="100">
        <f>'Private $ per recip'!AJ28</f>
        <v>3820.7518238665971</v>
      </c>
      <c r="Q34" s="106">
        <f>(('Private $ per recip'!AJ28-'Private $ per recip'!AE28)/'Private $ per recip'!AE28)*100</f>
        <v>14.589693737410936</v>
      </c>
      <c r="R34" s="100">
        <f>'Proprietary $ per recip'!AJ28</f>
        <v>3909.9340950088681</v>
      </c>
      <c r="S34" s="111">
        <f>(('Proprietary $ per recip'!AJ28-'Proprietary $ per recip'!AE28)/'Proprietary $ per recip'!AE28)*100</f>
        <v>20.623972963382609</v>
      </c>
      <c r="T34" s="120" t="s">
        <v>38</v>
      </c>
    </row>
    <row r="35" spans="1:20">
      <c r="A35" s="99" t="s">
        <v>39</v>
      </c>
      <c r="B35" s="99"/>
      <c r="C35" s="99">
        <f>'Total Funding'!BM29/1000</f>
        <v>66676.529869999998</v>
      </c>
      <c r="D35" s="105">
        <f>(('Total Funding'!BM29-'Total Funding'!BC29)/'Total Funding'!BC29)*100</f>
        <v>-17.361973201192171</v>
      </c>
      <c r="E35" s="99">
        <f>'Funding @ public'!AJ29/1000</f>
        <v>52791.715990000004</v>
      </c>
      <c r="F35" s="105">
        <f>(('Funding @ public'!AJ29-'Funding @ public'!AE29)/'Funding @ public'!AE29)*100</f>
        <v>-20.229062027072835</v>
      </c>
      <c r="G35" s="99">
        <f>'Funding @ private'!AJ29/1000</f>
        <v>11143.0101</v>
      </c>
      <c r="H35" s="105">
        <f>(('Funding @ private'!AJ29-'Funding @ private'!AE29)/'Funding @ private'!AE29)*100</f>
        <v>-5.3546400889939765</v>
      </c>
      <c r="I35" s="99">
        <f>'Fundg @ proprietary'!AJ29/1000</f>
        <v>2741.8037799999997</v>
      </c>
      <c r="J35" s="110">
        <f>(('Fundg @ proprietary'!AJ29-'Fundg @ proprietary'!AE29)/'Fundg @ proprietary'!AE29)*100</f>
        <v>0.34134271309258313</v>
      </c>
      <c r="K35" s="110"/>
      <c r="L35" s="99">
        <f>'Total $ per recip'!AJ29</f>
        <v>4112.7886670367634</v>
      </c>
      <c r="M35" s="105">
        <f>(('Total $ per recip'!AJ29-'Total $ per recip'!AE29)/'Total $ per recip'!AE29)*100</f>
        <v>12.518616059516658</v>
      </c>
      <c r="N35" s="99">
        <f>+'Public $ per recip'!AJ29</f>
        <v>4031.4407017945782</v>
      </c>
      <c r="O35" s="105">
        <f>(('Public $ per recip'!AJ29-'Public $ per recip'!AE29)/'Public $ per recip'!AE29)*100</f>
        <v>11.131059292868283</v>
      </c>
      <c r="P35" s="99">
        <f>'Private $ per recip'!AJ29</f>
        <v>4627.4958887043185</v>
      </c>
      <c r="Q35" s="105">
        <f>(('Private $ per recip'!AJ29-'Private $ per recip'!AE29)/'Private $ per recip'!AE29)*100</f>
        <v>19.17140002083482</v>
      </c>
      <c r="R35" s="99">
        <f>'Proprietary $ per recip'!AJ29</f>
        <v>3867.1421438645975</v>
      </c>
      <c r="S35" s="110">
        <f>(('Proprietary $ per recip'!AJ29-'Proprietary $ per recip'!AE29)/'Proprietary $ per recip'!AE29)*100</f>
        <v>13.078607655516173</v>
      </c>
      <c r="T35" s="119" t="s">
        <v>39</v>
      </c>
    </row>
    <row r="36" spans="1:20">
      <c r="A36" s="99" t="s">
        <v>40</v>
      </c>
      <c r="B36" s="99"/>
      <c r="C36" s="99">
        <f>'Total Funding'!BM30/1000</f>
        <v>169147.40007999999</v>
      </c>
      <c r="D36" s="105">
        <f>(('Total Funding'!BM30-'Total Funding'!BC30)/'Total Funding'!BC30)*100</f>
        <v>-4.8264639082600613</v>
      </c>
      <c r="E36" s="99">
        <f>'Funding @ public'!AJ30/1000</f>
        <v>83287.645630000014</v>
      </c>
      <c r="F36" s="105">
        <f>(('Funding @ public'!AJ30-'Funding @ public'!AE30)/'Funding @ public'!AE30)*100</f>
        <v>-20.262943107137016</v>
      </c>
      <c r="G36" s="99">
        <f>'Funding @ private'!AJ30/1000</f>
        <v>77716.250179999988</v>
      </c>
      <c r="H36" s="105">
        <f>(('Funding @ private'!AJ30-'Funding @ private'!AE30)/'Funding @ private'!AE30)*100</f>
        <v>22.283807238821993</v>
      </c>
      <c r="I36" s="99">
        <f>'Fundg @ proprietary'!AJ30/1000</f>
        <v>8143.5042700000004</v>
      </c>
      <c r="J36" s="110">
        <f>(('Fundg @ proprietary'!AJ30-'Fundg @ proprietary'!AE30)/'Fundg @ proprietary'!AE30)*100</f>
        <v>-16.205073119094852</v>
      </c>
      <c r="K36" s="110"/>
      <c r="L36" s="99">
        <f>'Total $ per recip'!AJ30</f>
        <v>4200.2284542226416</v>
      </c>
      <c r="M36" s="105">
        <f>(('Total $ per recip'!AJ30-'Total $ per recip'!AE30)/'Total $ per recip'!AE30)*100</f>
        <v>12.584165089973121</v>
      </c>
      <c r="N36" s="99">
        <f>+'Public $ per recip'!AJ30</f>
        <v>3910.4016916287155</v>
      </c>
      <c r="O36" s="105">
        <f>(('Public $ per recip'!AJ30-'Public $ per recip'!AE30)/'Public $ per recip'!AE30)*100</f>
        <v>9.7952206466916572</v>
      </c>
      <c r="P36" s="99">
        <f>'Private $ per recip'!AJ30</f>
        <v>4586.6531031633613</v>
      </c>
      <c r="Q36" s="105">
        <f>(('Private $ per recip'!AJ30-'Private $ per recip'!AE30)/'Private $ per recip'!AE30)*100</f>
        <v>13.47914217559236</v>
      </c>
      <c r="R36" s="99">
        <f>'Proprietary $ per recip'!AJ30</f>
        <v>4015.5346499013808</v>
      </c>
      <c r="S36" s="110">
        <f>(('Proprietary $ per recip'!AJ30-'Proprietary $ per recip'!AE30)/'Proprietary $ per recip'!AE30)*100</f>
        <v>6.8509274723968003</v>
      </c>
      <c r="T36" s="119" t="s">
        <v>40</v>
      </c>
    </row>
    <row r="37" spans="1:20">
      <c r="A37" s="99" t="s">
        <v>41</v>
      </c>
      <c r="B37" s="99"/>
      <c r="C37" s="99">
        <f>'Total Funding'!BM31/1000</f>
        <v>54723.720649999996</v>
      </c>
      <c r="D37" s="105">
        <f>(('Total Funding'!BM31-'Total Funding'!BC31)/'Total Funding'!BC31)*100</f>
        <v>-23.362982788994778</v>
      </c>
      <c r="E37" s="99">
        <f>'Funding @ public'!AJ31/1000</f>
        <v>49202.103149999995</v>
      </c>
      <c r="F37" s="105">
        <f>(('Funding @ public'!AJ31-'Funding @ public'!AE31)/'Funding @ public'!AE31)*100</f>
        <v>-22.777678564415467</v>
      </c>
      <c r="G37" s="99">
        <f>'Funding @ private'!AJ31/1000</f>
        <v>4477.5017600000001</v>
      </c>
      <c r="H37" s="105">
        <f>(('Funding @ private'!AJ31-'Funding @ private'!AE31)/'Funding @ private'!AE31)*100</f>
        <v>-21.850374903545251</v>
      </c>
      <c r="I37" s="99">
        <f>'Fundg @ proprietary'!AJ31/1000</f>
        <v>1044.11574</v>
      </c>
      <c r="J37" s="110">
        <f>(('Fundg @ proprietary'!AJ31-'Fundg @ proprietary'!AE31)/'Fundg @ proprietary'!AE31)*100</f>
        <v>-46.786156556732465</v>
      </c>
      <c r="K37" s="110"/>
      <c r="L37" s="99">
        <f>'Total $ per recip'!AJ31</f>
        <v>4071.0995871150126</v>
      </c>
      <c r="M37" s="105">
        <f>(('Total $ per recip'!AJ31-'Total $ per recip'!AE31)/'Total $ per recip'!AE31)*100</f>
        <v>8.3192002672138212</v>
      </c>
      <c r="N37" s="99">
        <f>+'Public $ per recip'!AJ31</f>
        <v>4053.2254015981548</v>
      </c>
      <c r="O37" s="105">
        <f>(('Public $ per recip'!AJ31-'Public $ per recip'!AE31)/'Public $ per recip'!AE31)*100</f>
        <v>8.4318699126401242</v>
      </c>
      <c r="P37" s="99">
        <f>'Private $ per recip'!AJ31</f>
        <v>4220.0770593779453</v>
      </c>
      <c r="Q37" s="105">
        <f>(('Private $ per recip'!AJ31-'Private $ per recip'!AE31)/'Private $ per recip'!AE31)*100</f>
        <v>7.0230021349187099</v>
      </c>
      <c r="R37" s="99">
        <f>'Proprietary $ per recip'!AJ31</f>
        <v>4314.527851239669</v>
      </c>
      <c r="S37" s="110">
        <f>(('Proprietary $ per recip'!AJ31-'Proprietary $ per recip'!AE31)/'Proprietary $ per recip'!AE31)*100</f>
        <v>10.165849442467085</v>
      </c>
      <c r="T37" s="119" t="s">
        <v>41</v>
      </c>
    </row>
    <row r="38" spans="1:20">
      <c r="A38" s="99" t="s">
        <v>42</v>
      </c>
      <c r="B38" s="99"/>
      <c r="C38" s="99">
        <f>'Total Funding'!BM32/1000</f>
        <v>151887.41132999997</v>
      </c>
      <c r="D38" s="105">
        <f>(('Total Funding'!BM32-'Total Funding'!BC32)/'Total Funding'!BC32)*100</f>
        <v>2.665987566685553</v>
      </c>
      <c r="E38" s="99">
        <f>'Funding @ public'!AJ32/1000</f>
        <v>133913.18717999998</v>
      </c>
      <c r="F38" s="105">
        <f>(('Funding @ public'!AJ32-'Funding @ public'!AE32)/'Funding @ public'!AE32)*100</f>
        <v>3.9628147549334365</v>
      </c>
      <c r="G38" s="99">
        <f>'Funding @ private'!AJ32/1000</f>
        <v>1513.98785</v>
      </c>
      <c r="H38" s="105">
        <f>(('Funding @ private'!AJ32-'Funding @ private'!AE32)/'Funding @ private'!AE32)*100</f>
        <v>-66.472427597844344</v>
      </c>
      <c r="I38" s="99">
        <f>'Fundg @ proprietary'!AJ32/1000</f>
        <v>16460.236300000004</v>
      </c>
      <c r="J38" s="110">
        <f>(('Fundg @ proprietary'!AJ32-'Fundg @ proprietary'!AE32)/'Fundg @ proprietary'!AE32)*100</f>
        <v>12.595766908539099</v>
      </c>
      <c r="K38" s="110"/>
      <c r="L38" s="99">
        <f>'Total $ per recip'!AJ32</f>
        <v>3828.6761445388315</v>
      </c>
      <c r="M38" s="105">
        <f>(('Total $ per recip'!AJ32-'Total $ per recip'!AE32)/'Total $ per recip'!AE32)*100</f>
        <v>16.26041252919719</v>
      </c>
      <c r="N38" s="99">
        <f>+'Public $ per recip'!AJ32</f>
        <v>3823.6876015076236</v>
      </c>
      <c r="O38" s="105">
        <f>(('Public $ per recip'!AJ32-'Public $ per recip'!AE32)/'Public $ per recip'!AE32)*100</f>
        <v>17.036089730112661</v>
      </c>
      <c r="P38" s="99">
        <f>'Private $ per recip'!AJ32</f>
        <v>4091.8590540540545</v>
      </c>
      <c r="Q38" s="105">
        <f>(('Private $ per recip'!AJ32-'Private $ per recip'!AE32)/'Private $ per recip'!AE32)*100</f>
        <v>13.359440743504686</v>
      </c>
      <c r="R38" s="99">
        <f>'Proprietary $ per recip'!AJ32</f>
        <v>3846.7483757887362</v>
      </c>
      <c r="S38" s="110">
        <f>(('Proprietary $ per recip'!AJ32-'Proprietary $ per recip'!AE32)/'Proprietary $ per recip'!AE32)*100</f>
        <v>11.753732661969039</v>
      </c>
      <c r="T38" s="119" t="s">
        <v>42</v>
      </c>
    </row>
    <row r="39" spans="1:20">
      <c r="A39" s="100" t="s">
        <v>43</v>
      </c>
      <c r="B39" s="100"/>
      <c r="C39" s="100">
        <f>'Total Funding'!BM33/1000</f>
        <v>158442.01490000001</v>
      </c>
      <c r="D39" s="106">
        <f>(('Total Funding'!BM33-'Total Funding'!BC33)/'Total Funding'!BC33)*100</f>
        <v>-19.487995262859911</v>
      </c>
      <c r="E39" s="100">
        <f>'Funding @ public'!AJ33/1000</f>
        <v>151648.21149000002</v>
      </c>
      <c r="F39" s="106">
        <f>(('Funding @ public'!AJ33-'Funding @ public'!AE33)/'Funding @ public'!AE33)*100</f>
        <v>-18.672909043761109</v>
      </c>
      <c r="G39" s="100">
        <f>'Funding @ private'!AJ33/1000</f>
        <v>1573.5533899999998</v>
      </c>
      <c r="H39" s="106">
        <f>(('Funding @ private'!AJ33-'Funding @ private'!AE33)/'Funding @ private'!AE33)*100</f>
        <v>9.7780716411038053</v>
      </c>
      <c r="I39" s="100">
        <f>'Fundg @ proprietary'!AJ33/1000</f>
        <v>5220.2500199999995</v>
      </c>
      <c r="J39" s="111">
        <f>(('Fundg @ proprietary'!AJ33-'Fundg @ proprietary'!AE33)/'Fundg @ proprietary'!AE33)*100</f>
        <v>-41.296736040735546</v>
      </c>
      <c r="K39" s="110"/>
      <c r="L39" s="100">
        <f>'Total $ per recip'!AJ33</f>
        <v>3886.8122583652244</v>
      </c>
      <c r="M39" s="106">
        <f>(('Total $ per recip'!AJ33-'Total $ per recip'!AE33)/'Total $ per recip'!AE33)*100</f>
        <v>10.981504714567729</v>
      </c>
      <c r="N39" s="100">
        <f>+'Public $ per recip'!AJ33</f>
        <v>3885.7255615343224</v>
      </c>
      <c r="O39" s="106">
        <f>(('Public $ per recip'!AJ33-'Public $ per recip'!AE33)/'Public $ per recip'!AE33)*100</f>
        <v>11.045123193585408</v>
      </c>
      <c r="P39" s="100">
        <f>'Private $ per recip'!AJ33</f>
        <v>4782.8370516717323</v>
      </c>
      <c r="Q39" s="106">
        <f>(('Private $ per recip'!AJ33-'Private $ per recip'!AE33)/'Private $ per recip'!AE33)*100</f>
        <v>27.462685005780113</v>
      </c>
      <c r="R39" s="100">
        <f>'Proprietary $ per recip'!AJ33</f>
        <v>3707.5639346590906</v>
      </c>
      <c r="S39" s="111">
        <f>(('Proprietary $ per recip'!AJ33-'Proprietary $ per recip'!AE33)/'Proprietary $ per recip'!AE33)*100</f>
        <v>5.107193495245518</v>
      </c>
      <c r="T39" s="120" t="s">
        <v>43</v>
      </c>
    </row>
    <row r="40" spans="1:20">
      <c r="A40" s="100" t="s">
        <v>44</v>
      </c>
      <c r="B40" s="100"/>
      <c r="C40" s="100">
        <f>'Total Funding'!BM34/1000</f>
        <v>268804.04189999995</v>
      </c>
      <c r="D40" s="106">
        <f>(('Total Funding'!BM34-'Total Funding'!BC34)/'Total Funding'!BC34)*100</f>
        <v>-26.462106170071081</v>
      </c>
      <c r="E40" s="100">
        <f>'Funding @ public'!AJ34/1000</f>
        <v>228290.163</v>
      </c>
      <c r="F40" s="106">
        <f>(('Funding @ public'!AJ34-'Funding @ public'!AE34)/'Funding @ public'!AE34)*100</f>
        <v>-23.952298301591451</v>
      </c>
      <c r="G40" s="100">
        <f>'Funding @ private'!AJ34/1000</f>
        <v>24410.925609999998</v>
      </c>
      <c r="H40" s="106">
        <f>(('Funding @ private'!AJ34-'Funding @ private'!AE34)/'Funding @ private'!AE34)*100</f>
        <v>-27.341020489669642</v>
      </c>
      <c r="I40" s="100">
        <f>'Fundg @ proprietary'!AJ34/1000</f>
        <v>16102.953290000001</v>
      </c>
      <c r="J40" s="111">
        <f>(('Fundg @ proprietary'!AJ34-'Fundg @ proprietary'!AE34)/'Fundg @ proprietary'!AE34)*100</f>
        <v>-49.268269632461816</v>
      </c>
      <c r="K40" s="110"/>
      <c r="L40" s="100">
        <f>'Total $ per recip'!AJ34</f>
        <v>3778.8405249247894</v>
      </c>
      <c r="M40" s="106">
        <f>(('Total $ per recip'!AJ34-'Total $ per recip'!AE34)/'Total $ per recip'!AE34)*100</f>
        <v>9.0052942505041891</v>
      </c>
      <c r="N40" s="100">
        <f>+'Public $ per recip'!AJ34</f>
        <v>3719.837757246908</v>
      </c>
      <c r="O40" s="106">
        <f>(('Public $ per recip'!AJ34-'Public $ per recip'!AE34)/'Public $ per recip'!AE34)*100</f>
        <v>9.0523868874573168</v>
      </c>
      <c r="P40" s="100">
        <f>'Private $ per recip'!AJ34</f>
        <v>4403.9194677972218</v>
      </c>
      <c r="Q40" s="106">
        <f>(('Private $ per recip'!AJ34-'Private $ per recip'!AE34)/'Private $ per recip'!AE34)*100</f>
        <v>14.225211519577623</v>
      </c>
      <c r="R40" s="100">
        <f>'Proprietary $ per recip'!AJ34</f>
        <v>3815.8657085308059</v>
      </c>
      <c r="S40" s="111">
        <f>(('Proprietary $ per recip'!AJ34-'Proprietary $ per recip'!AE34)/'Proprietary $ per recip'!AE34)*100</f>
        <v>4.8535905842815188</v>
      </c>
      <c r="T40" s="120" t="s">
        <v>44</v>
      </c>
    </row>
    <row r="41" spans="1:20">
      <c r="A41" s="100" t="s">
        <v>45</v>
      </c>
      <c r="B41" s="100"/>
      <c r="C41" s="100">
        <f>'Total Funding'!BM35/1000</f>
        <v>543153.94035000005</v>
      </c>
      <c r="D41" s="106">
        <f>(('Total Funding'!BM35-'Total Funding'!BC35)/'Total Funding'!BC35)*100</f>
        <v>31.310008131402306</v>
      </c>
      <c r="E41" s="100">
        <f>'Funding @ public'!AJ35/1000</f>
        <v>217717.18635999999</v>
      </c>
      <c r="F41" s="106">
        <f>(('Funding @ public'!AJ35-'Funding @ public'!AE35)/'Funding @ public'!AE35)*100</f>
        <v>8.6964509240062438E-2</v>
      </c>
      <c r="G41" s="100">
        <f>'Funding @ private'!AJ35/1000</f>
        <v>304517.86909000005</v>
      </c>
      <c r="H41" s="106">
        <f>(('Funding @ private'!AJ35-'Funding @ private'!AE35)/'Funding @ private'!AE35)*100</f>
        <v>125.73586990459904</v>
      </c>
      <c r="I41" s="100">
        <f>'Fundg @ proprietary'!AJ35/1000</f>
        <v>20918.884900000001</v>
      </c>
      <c r="J41" s="111">
        <f>(('Fundg @ proprietary'!AJ35-'Fundg @ proprietary'!AE35)/'Fundg @ proprietary'!AE35)*100</f>
        <v>-65.826833982673108</v>
      </c>
      <c r="K41" s="110"/>
      <c r="L41" s="100">
        <f>'Total $ per recip'!AJ35</f>
        <v>4171.9455907429028</v>
      </c>
      <c r="M41" s="106">
        <f>(('Total $ per recip'!AJ35-'Total $ per recip'!AE35)/'Total $ per recip'!AE35)*100</f>
        <v>16.134802417187306</v>
      </c>
      <c r="N41" s="100">
        <f>+'Public $ per recip'!AJ35</f>
        <v>4095.8158318910373</v>
      </c>
      <c r="O41" s="106">
        <f>(('Public $ per recip'!AJ35-'Public $ per recip'!AE35)/'Public $ per recip'!AE35)*100</f>
        <v>16.788209433556393</v>
      </c>
      <c r="P41" s="100">
        <f>'Private $ per recip'!AJ35</f>
        <v>4205.3508961221905</v>
      </c>
      <c r="Q41" s="106">
        <f>(('Private $ per recip'!AJ35-'Private $ per recip'!AE35)/'Private $ per recip'!AE35)*100</f>
        <v>11.907781277071438</v>
      </c>
      <c r="R41" s="100">
        <f>'Proprietary $ per recip'!AJ35</f>
        <v>4523.980298442907</v>
      </c>
      <c r="S41" s="111">
        <f>(('Proprietary $ per recip'!AJ35-'Proprietary $ per recip'!AE35)/'Proprietary $ per recip'!AE35)*100</f>
        <v>27.277306477163481</v>
      </c>
      <c r="T41" s="120" t="s">
        <v>45</v>
      </c>
    </row>
    <row r="42" spans="1:20">
      <c r="A42" s="100" t="s">
        <v>46</v>
      </c>
      <c r="B42" s="100"/>
      <c r="C42" s="100">
        <f>'Total Funding'!BM36/1000</f>
        <v>406125.44984000002</v>
      </c>
      <c r="D42" s="106">
        <f>(('Total Funding'!BM36-'Total Funding'!BC36)/'Total Funding'!BC36)*100</f>
        <v>-13.326362591952934</v>
      </c>
      <c r="E42" s="100">
        <f>'Funding @ public'!AJ36/1000</f>
        <v>344853.26782000007</v>
      </c>
      <c r="F42" s="106">
        <f>(('Funding @ public'!AJ36-'Funding @ public'!AE36)/'Funding @ public'!AE36)*100</f>
        <v>-11.664236667024589</v>
      </c>
      <c r="G42" s="100">
        <f>'Funding @ private'!AJ36/1000</f>
        <v>37377.822970000001</v>
      </c>
      <c r="H42" s="106">
        <f>(('Funding @ private'!AJ36-'Funding @ private'!AE36)/'Funding @ private'!AE36)*100</f>
        <v>-16.95900230730588</v>
      </c>
      <c r="I42" s="100">
        <f>'Fundg @ proprietary'!AJ36/1000</f>
        <v>23894.359050000003</v>
      </c>
      <c r="J42" s="111">
        <f>(('Fundg @ proprietary'!AJ36-'Fundg @ proprietary'!AE36)/'Fundg @ proprietary'!AE36)*100</f>
        <v>-27.959875452329129</v>
      </c>
      <c r="K42" s="110"/>
      <c r="L42" s="100">
        <f>'Total $ per recip'!AJ36</f>
        <v>3998.2028396192054</v>
      </c>
      <c r="M42" s="106">
        <f>(('Total $ per recip'!AJ36-'Total $ per recip'!AE36)/'Total $ per recip'!AE36)*100</f>
        <v>11.402549324353036</v>
      </c>
      <c r="N42" s="100">
        <f>+'Public $ per recip'!AJ36</f>
        <v>3950.8881001317527</v>
      </c>
      <c r="O42" s="106">
        <f>(('Public $ per recip'!AJ36-'Public $ per recip'!AE36)/'Public $ per recip'!AE36)*100</f>
        <v>10.57732913201076</v>
      </c>
      <c r="P42" s="100">
        <f>'Private $ per recip'!AJ36</f>
        <v>4393.7725367344538</v>
      </c>
      <c r="Q42" s="106">
        <f>(('Private $ per recip'!AJ36-'Private $ per recip'!AE36)/'Private $ per recip'!AE36)*100</f>
        <v>16.181257145697113</v>
      </c>
      <c r="R42" s="100">
        <f>'Proprietary $ per recip'!AJ36</f>
        <v>4130.3991443388077</v>
      </c>
      <c r="S42" s="111">
        <f>(('Proprietary $ per recip'!AJ36-'Proprietary $ per recip'!AE36)/'Proprietary $ per recip'!AE36)*100</f>
        <v>16.982701815180654</v>
      </c>
      <c r="T42" s="120" t="s">
        <v>46</v>
      </c>
    </row>
    <row r="43" spans="1:20">
      <c r="A43" s="101" t="s">
        <v>47</v>
      </c>
      <c r="B43" s="101"/>
      <c r="C43" s="101">
        <f>'Total Funding'!BM37/1000</f>
        <v>27511.427059999995</v>
      </c>
      <c r="D43" s="145">
        <f>(('Total Funding'!BM37-'Total Funding'!BC37)/'Total Funding'!BC37)*100</f>
        <v>-12.331062814275402</v>
      </c>
      <c r="E43" s="101">
        <f>'Funding @ public'!AJ37/1000</f>
        <v>26653.013569999996</v>
      </c>
      <c r="F43" s="107">
        <f>(('Funding @ public'!AJ37-'Funding @ public'!AE37)/'Funding @ public'!AE37)*100</f>
        <v>0.7443632188226833</v>
      </c>
      <c r="G43" s="116" t="s">
        <v>48</v>
      </c>
      <c r="H43" s="145" t="s">
        <v>48</v>
      </c>
      <c r="I43" s="101">
        <f>'Fundg @ proprietary'!AJ37/1000</f>
        <v>858.41349000000002</v>
      </c>
      <c r="J43" s="112">
        <f>(('Fundg @ proprietary'!AJ37-'Fundg @ proprietary'!AE37)/'Fundg @ proprietary'!AE37)*100</f>
        <v>80.319269743641456</v>
      </c>
      <c r="K43" s="110"/>
      <c r="L43" s="101">
        <f>'Total $ per recip'!AJ37</f>
        <v>3889.6404722182942</v>
      </c>
      <c r="M43" s="107">
        <f>(('Total $ per recip'!AJ37-'Total $ per recip'!AE37)/'Total $ per recip'!AE37)*100</f>
        <v>9.657442002277044</v>
      </c>
      <c r="N43" s="101">
        <f>+'Public $ per recip'!AJ37</f>
        <v>3886.9787910164791</v>
      </c>
      <c r="O43" s="107">
        <f>(('Public $ per recip'!AJ37-'Public $ per recip'!AE37)/'Public $ per recip'!AE37)*100</f>
        <v>8.428379838837893</v>
      </c>
      <c r="P43" s="116" t="str">
        <f>'Private $ per recip'!AJ37</f>
        <v>NA</v>
      </c>
      <c r="Q43" s="145" t="s">
        <v>48</v>
      </c>
      <c r="R43" s="101">
        <f>'Proprietary $ per recip'!AJ37</f>
        <v>3974.1365277777777</v>
      </c>
      <c r="S43" s="112">
        <f>(('Proprietary $ per recip'!AJ37-'Proprietary $ per recip'!AE37)/'Proprietary $ per recip'!AE37)*100</f>
        <v>17.708412193765952</v>
      </c>
      <c r="T43" s="116" t="s">
        <v>47</v>
      </c>
    </row>
    <row r="44" spans="1:20">
      <c r="A44" s="99" t="s">
        <v>49</v>
      </c>
      <c r="B44" s="99"/>
      <c r="C44" s="99">
        <f>'Total Funding'!BM38/1000</f>
        <v>4768004.6069300007</v>
      </c>
      <c r="D44" s="105">
        <f>(('Total Funding'!BM38-'Total Funding'!BC38)/'Total Funding'!BC38)*100</f>
        <v>-22.627206795814882</v>
      </c>
      <c r="E44" s="99">
        <f>'Funding @ public'!AJ38/1000</f>
        <v>3354639.4326999998</v>
      </c>
      <c r="F44" s="105">
        <f>(('Funding @ public'!AJ38-'Funding @ public'!AE38)/'Funding @ public'!AE38)*100</f>
        <v>-13.691005804540355</v>
      </c>
      <c r="G44" s="99">
        <f>'Funding @ private'!AJ38/1000</f>
        <v>917280.70051999995</v>
      </c>
      <c r="H44" s="105">
        <f>(('Funding @ private'!AJ38-'Funding @ private'!AE38)/'Funding @ private'!AE38)*100</f>
        <v>-10.029997368459567</v>
      </c>
      <c r="I44" s="99">
        <f>'Fundg @ proprietary'!AJ38/1000</f>
        <v>496084.47371000005</v>
      </c>
      <c r="J44" s="110">
        <f>(('Fundg @ proprietary'!AJ38-'Fundg @ proprietary'!AE38)/'Fundg @ proprietary'!AE38)*100</f>
        <v>-57.996291448829872</v>
      </c>
      <c r="K44" s="110"/>
      <c r="L44" s="99">
        <f>'Total $ per recip'!AJ38</f>
        <v>3903.4619506402478</v>
      </c>
      <c r="M44" s="105">
        <f>(('Total $ per recip'!AJ38-'Total $ per recip'!AE38)/'Total $ per recip'!AE38)*100</f>
        <v>12.092529359135332</v>
      </c>
      <c r="N44" s="99">
        <f>+'Public $ per recip'!AJ38</f>
        <v>3863.1852797396473</v>
      </c>
      <c r="O44" s="105">
        <f>(('Public $ per recip'!AJ38-'Public $ per recip'!AE38)/'Public $ per recip'!AE38)*100</f>
        <v>12.465451625567123</v>
      </c>
      <c r="P44" s="99">
        <f>'Private $ per recip'!AJ38</f>
        <v>4173.7263133659426</v>
      </c>
      <c r="Q44" s="105">
        <f>(('Private $ per recip'!AJ38-'Private $ per recip'!AE38)/'Private $ per recip'!AE38)*100</f>
        <v>14.85989529448053</v>
      </c>
      <c r="R44" s="99">
        <f>'Proprietary $ per recip'!AJ38</f>
        <v>3720.3080258727364</v>
      </c>
      <c r="S44" s="110">
        <f>(('Proprietary $ per recip'!AJ38-'Proprietary $ per recip'!AE38)/'Proprietary $ per recip'!AE38)*100</f>
        <v>12.613219951707391</v>
      </c>
      <c r="T44" s="119" t="s">
        <v>49</v>
      </c>
    </row>
    <row r="45" spans="1:20">
      <c r="A45" s="99" t="s">
        <v>17</v>
      </c>
      <c r="B45" s="99"/>
      <c r="C45" s="110">
        <f>'Total Funding'!BM39</f>
        <v>17.29885833858021</v>
      </c>
      <c r="D45" s="105"/>
      <c r="E45" s="110">
        <f>'Funding @ public'!AJ39</f>
        <v>17.135370120479436</v>
      </c>
      <c r="F45" s="105"/>
      <c r="G45" s="110">
        <f>'Funding @ private'!AJ39</f>
        <v>20.755951093449323</v>
      </c>
      <c r="H45" s="105"/>
      <c r="I45" s="110">
        <f>'Fundg @ proprietary'!AJ39</f>
        <v>13.911914525114423</v>
      </c>
      <c r="J45" s="110"/>
      <c r="K45" s="110"/>
      <c r="L45" s="110">
        <f>'Total $ per recip'!AE39</f>
        <v>97.405615802803226</v>
      </c>
      <c r="M45" s="105"/>
      <c r="N45" s="110">
        <f>+'Public $ per recip'!AJ39</f>
        <v>95.203411605452601</v>
      </c>
      <c r="O45" s="105"/>
      <c r="P45" s="110">
        <f>'Private $ per recip'!AJ39</f>
        <v>96.767072530183796</v>
      </c>
      <c r="Q45" s="105"/>
      <c r="R45" s="110">
        <f>'Proprietary $ per recip'!AJ39</f>
        <v>91.383578806474915</v>
      </c>
      <c r="S45" s="110"/>
      <c r="T45" s="119" t="s">
        <v>17</v>
      </c>
    </row>
    <row r="46" spans="1:20">
      <c r="A46" s="100" t="s">
        <v>50</v>
      </c>
      <c r="B46" s="100"/>
      <c r="C46" s="100">
        <f>'Total Funding'!BM40/1000</f>
        <v>904996.92961999984</v>
      </c>
      <c r="D46" s="106">
        <f>(('Total Funding'!BM40-'Total Funding'!BC40)/'Total Funding'!BC40)*100</f>
        <v>-19.974885655974141</v>
      </c>
      <c r="E46" s="100">
        <f>'Funding @ public'!AJ40/1000</f>
        <v>540972.25106999988</v>
      </c>
      <c r="F46" s="106">
        <f>(('Funding @ public'!AJ40-'Funding @ public'!AE40)/'Funding @ public'!AE40)*100</f>
        <v>-14.578679548166527</v>
      </c>
      <c r="G46" s="100">
        <f>'Funding @ private'!AJ40/1000</f>
        <v>204380.82878000004</v>
      </c>
      <c r="H46" s="106">
        <f>(('Funding @ private'!AJ40-'Funding @ private'!AE40)/'Funding @ private'!AE40)*100</f>
        <v>0.37889035781005659</v>
      </c>
      <c r="I46" s="100">
        <f>'Fundg @ proprietary'!AJ40/1000</f>
        <v>159643.84976999997</v>
      </c>
      <c r="J46" s="111">
        <f>(('Fundg @ proprietary'!AJ40-'Fundg @ proprietary'!AE40)/'Fundg @ proprietary'!AE40)*100</f>
        <v>-45.696213595153708</v>
      </c>
      <c r="K46" s="110"/>
      <c r="L46" s="100">
        <f>'Total $ per recip'!AJ40</f>
        <v>4011.3867460672759</v>
      </c>
      <c r="M46" s="106">
        <f>(('Total $ per recip'!AJ40-'Total $ per recip'!AE40)/'Total $ per recip'!AE40)*100</f>
        <v>14.844536167606739</v>
      </c>
      <c r="N46" s="100">
        <f>+'Public $ per recip'!AJ40</f>
        <v>3917.4203880689961</v>
      </c>
      <c r="O46" s="106">
        <f>(('Public $ per recip'!AJ40-'Public $ per recip'!AE40)/'Public $ per recip'!AE40)*100</f>
        <v>13.323944193207501</v>
      </c>
      <c r="P46" s="100">
        <f>'Private $ per recip'!AJ40</f>
        <v>4477.4208333515899</v>
      </c>
      <c r="Q46" s="106">
        <f>(('Private $ per recip'!AJ40-'Private $ per recip'!AE40)/'Private $ per recip'!AE40)*100</f>
        <v>13.518064233155968</v>
      </c>
      <c r="R46" s="100">
        <f>'Proprietary $ per recip'!AJ40</f>
        <v>3813.2099978502838</v>
      </c>
      <c r="S46" s="111">
        <f>(('Proprietary $ per recip'!AJ40-'Proprietary $ per recip'!AE40)/'Proprietary $ per recip'!AE40)*100</f>
        <v>15.370577212187902</v>
      </c>
      <c r="T46" s="120" t="s">
        <v>50</v>
      </c>
    </row>
    <row r="47" spans="1:20">
      <c r="A47" s="100" t="s">
        <v>51</v>
      </c>
      <c r="B47" s="100"/>
      <c r="C47" s="100">
        <f>'Total Funding'!BM41/1000</f>
        <v>534505.89483999996</v>
      </c>
      <c r="D47" s="106">
        <f>(('Total Funding'!BM41-'Total Funding'!BC41)/'Total Funding'!BC41)*100</f>
        <v>-32.030597738272427</v>
      </c>
      <c r="E47" s="100">
        <f>'Funding @ public'!AJ41/1000</f>
        <v>398234.94857999997</v>
      </c>
      <c r="F47" s="106">
        <f>(('Funding @ public'!AJ41-'Funding @ public'!AE41)/'Funding @ public'!AE41)*100</f>
        <v>-0.4938791667288277</v>
      </c>
      <c r="G47" s="100">
        <f>'Funding @ private'!AJ41/1000</f>
        <v>94266.087849999996</v>
      </c>
      <c r="H47" s="106">
        <f>(('Funding @ private'!AJ41-'Funding @ private'!AE41)/'Funding @ private'!AE41)*100</f>
        <v>-6.2702712156066358</v>
      </c>
      <c r="I47" s="100">
        <f>'Fundg @ proprietary'!AJ41/1000</f>
        <v>42004.858409999986</v>
      </c>
      <c r="J47" s="111">
        <f>(('Fundg @ proprietary'!AJ41-'Fundg @ proprietary'!AE41)/'Fundg @ proprietary'!AE41)*100</f>
        <v>-85.292837806062607</v>
      </c>
      <c r="K47" s="110"/>
      <c r="L47" s="100">
        <f>'Total $ per recip'!AJ41</f>
        <v>3892.8647005185571</v>
      </c>
      <c r="M47" s="106">
        <f>(('Total $ per recip'!AJ41-'Total $ per recip'!AE41)/'Total $ per recip'!AE41)*100</f>
        <v>11.931899174122707</v>
      </c>
      <c r="N47" s="100">
        <f>+'Public $ per recip'!AJ41</f>
        <v>3807.7999367015987</v>
      </c>
      <c r="O47" s="106">
        <f>(('Public $ per recip'!AJ41-'Public $ per recip'!AE41)/'Public $ per recip'!AE41)*100</f>
        <v>10.858785043691427</v>
      </c>
      <c r="P47" s="100">
        <f>'Private $ per recip'!AJ41</f>
        <v>4167.0094531871628</v>
      </c>
      <c r="Q47" s="106">
        <f>(('Private $ per recip'!AJ41-'Private $ per recip'!AE41)/'Private $ per recip'!AE41)*100</f>
        <v>12.196416132640259</v>
      </c>
      <c r="R47" s="100">
        <f>'Proprietary $ per recip'!AJ41</f>
        <v>4159.7205793226367</v>
      </c>
      <c r="S47" s="111">
        <f>(('Proprietary $ per recip'!AJ41-'Proprietary $ per recip'!AE41)/'Proprietary $ per recip'!AE41)*100</f>
        <v>20.181313404350554</v>
      </c>
      <c r="T47" s="120" t="s">
        <v>51</v>
      </c>
    </row>
    <row r="48" spans="1:20">
      <c r="A48" s="100" t="s">
        <v>52</v>
      </c>
      <c r="B48" s="100"/>
      <c r="C48" s="100">
        <f>'Total Funding'!BM42/1000</f>
        <v>218808.26482999997</v>
      </c>
      <c r="D48" s="106">
        <f>(('Total Funding'!BM42-'Total Funding'!BC42)/'Total Funding'!BC42)*100</f>
        <v>-44.520149970207243</v>
      </c>
      <c r="E48" s="100">
        <f>'Funding @ public'!AJ42/1000</f>
        <v>151315.76839999997</v>
      </c>
      <c r="F48" s="106">
        <f>(('Funding @ public'!AJ42-'Funding @ public'!AE42)/'Funding @ public'!AE42)*100</f>
        <v>-14.609242757474759</v>
      </c>
      <c r="G48" s="100">
        <f>'Funding @ private'!AJ42/1000</f>
        <v>58251.989730000008</v>
      </c>
      <c r="H48" s="106">
        <f>(('Funding @ private'!AJ42-'Funding @ private'!AE42)/'Funding @ private'!AE42)*100</f>
        <v>-4.6906258100968676</v>
      </c>
      <c r="I48" s="100">
        <f>'Fundg @ proprietary'!AJ42/1000</f>
        <v>9240.5066999999999</v>
      </c>
      <c r="J48" s="111">
        <f>(('Fundg @ proprietary'!AJ42-'Fundg @ proprietary'!AE42)/'Fundg @ proprietary'!AE42)*100</f>
        <v>-94.079237929795724</v>
      </c>
      <c r="K48" s="110"/>
      <c r="L48" s="100">
        <f>'Total $ per recip'!AJ42</f>
        <v>4001.83376611738</v>
      </c>
      <c r="M48" s="106">
        <f>(('Total $ per recip'!AJ42-'Total $ per recip'!AE42)/'Total $ per recip'!AE42)*100</f>
        <v>19.753962001685725</v>
      </c>
      <c r="N48" s="100">
        <f>+'Public $ per recip'!AJ42</f>
        <v>3897.8817207624929</v>
      </c>
      <c r="O48" s="106">
        <f>(('Public $ per recip'!AJ42-'Public $ per recip'!AE42)/'Public $ per recip'!AE42)*100</f>
        <v>12.01102885893536</v>
      </c>
      <c r="P48" s="100">
        <f>'Private $ per recip'!AJ42</f>
        <v>4303.1683334564532</v>
      </c>
      <c r="Q48" s="106">
        <f>(('Private $ per recip'!AJ42-'Private $ per recip'!AE42)/'Private $ per recip'!AE42)*100</f>
        <v>14.361392108044353</v>
      </c>
      <c r="R48" s="100">
        <f>'Proprietary $ per recip'!AJ42</f>
        <v>3982.9770258620688</v>
      </c>
      <c r="S48" s="111">
        <f>(('Proprietary $ per recip'!AJ42-'Proprietary $ per recip'!AE42)/'Proprietary $ per recip'!AE42)*100</f>
        <v>29.787187863064325</v>
      </c>
      <c r="T48" s="120" t="s">
        <v>52</v>
      </c>
    </row>
    <row r="49" spans="1:20">
      <c r="A49" s="100" t="s">
        <v>53</v>
      </c>
      <c r="B49" s="100"/>
      <c r="C49" s="100">
        <f>'Total Funding'!BM43/1000</f>
        <v>230383.34014000004</v>
      </c>
      <c r="D49" s="106">
        <f>(('Total Funding'!BM43-'Total Funding'!BC43)/'Total Funding'!BC43)*100</f>
        <v>-18.145189805160506</v>
      </c>
      <c r="E49" s="100">
        <f>'Funding @ public'!AJ43/1000</f>
        <v>174019.96216000002</v>
      </c>
      <c r="F49" s="106">
        <f>(('Funding @ public'!AJ43-'Funding @ public'!AE43)/'Funding @ public'!AE43)*100</f>
        <v>-11.756740742723382</v>
      </c>
      <c r="G49" s="100">
        <f>'Funding @ private'!AJ43/1000</f>
        <v>31314.812310000001</v>
      </c>
      <c r="H49" s="106">
        <f>(('Funding @ private'!AJ43-'Funding @ private'!AE43)/'Funding @ private'!AE43)*100</f>
        <v>-24.459664381634486</v>
      </c>
      <c r="I49" s="100">
        <f>'Fundg @ proprietary'!AJ43/1000</f>
        <v>25048.565669999996</v>
      </c>
      <c r="J49" s="111">
        <f>(('Fundg @ proprietary'!AJ43-'Fundg @ proprietary'!AE43)/'Fundg @ proprietary'!AE43)*100</f>
        <v>-41.467640700461125</v>
      </c>
      <c r="K49" s="110"/>
      <c r="L49" s="100">
        <f>'Total $ per recip'!AJ43</f>
        <v>3980.0179690766181</v>
      </c>
      <c r="M49" s="106">
        <f>(('Total $ per recip'!AJ43-'Total $ per recip'!AE43)/'Total $ per recip'!AE43)*100</f>
        <v>12.844672256166396</v>
      </c>
      <c r="N49" s="100">
        <f>+'Public $ per recip'!AJ43</f>
        <v>3921.2231496879162</v>
      </c>
      <c r="O49" s="106">
        <f>(('Public $ per recip'!AJ43-'Public $ per recip'!AE43)/'Public $ per recip'!AE43)*100</f>
        <v>11.294794996468763</v>
      </c>
      <c r="P49" s="100">
        <f>'Private $ per recip'!AJ43</f>
        <v>4188.7121869983948</v>
      </c>
      <c r="Q49" s="106">
        <f>(('Private $ per recip'!AJ43-'Private $ per recip'!AE43)/'Private $ per recip'!AE43)*100</f>
        <v>17.705908188648991</v>
      </c>
      <c r="R49" s="100">
        <f>'Proprietary $ per recip'!AJ43</f>
        <v>4153.9909900497505</v>
      </c>
      <c r="S49" s="111">
        <f>(('Proprietary $ per recip'!AJ43-'Proprietary $ per recip'!AE43)/'Proprietary $ per recip'!AE43)*100</f>
        <v>18.21983481079333</v>
      </c>
      <c r="T49" s="120" t="s">
        <v>53</v>
      </c>
    </row>
    <row r="50" spans="1:20">
      <c r="A50" s="99" t="s">
        <v>54</v>
      </c>
      <c r="B50" s="99"/>
      <c r="C50" s="99">
        <f>'Total Funding'!BM44/1000</f>
        <v>679742.14367999998</v>
      </c>
      <c r="D50" s="105">
        <f>(('Total Funding'!BM44-'Total Funding'!BC44)/'Total Funding'!BC44)*100</f>
        <v>-24.014294942941991</v>
      </c>
      <c r="E50" s="99">
        <f>'Funding @ public'!AJ44/1000</f>
        <v>549288.86677999992</v>
      </c>
      <c r="F50" s="105">
        <f>(('Funding @ public'!AJ44-'Funding @ public'!AE44)/'Funding @ public'!AE44)*100</f>
        <v>-18.071913576091809</v>
      </c>
      <c r="G50" s="99">
        <f>'Funding @ private'!AJ44/1000</f>
        <v>76174.226120000007</v>
      </c>
      <c r="H50" s="105">
        <f>(('Funding @ private'!AJ44-'Funding @ private'!AE44)/'Funding @ private'!AE44)*100</f>
        <v>-53.042504351832207</v>
      </c>
      <c r="I50" s="99">
        <f>'Fundg @ proprietary'!AJ44/1000</f>
        <v>54279.050780000005</v>
      </c>
      <c r="J50" s="110">
        <f>(('Fundg @ proprietary'!AJ44-'Fundg @ proprietary'!AE44)/'Fundg @ proprietary'!AE44)*100</f>
        <v>-12.30298133072006</v>
      </c>
      <c r="K50" s="110"/>
      <c r="L50" s="99">
        <f>'Total $ per recip'!AJ44</f>
        <v>3911.8472861623454</v>
      </c>
      <c r="M50" s="105">
        <f>(('Total $ per recip'!AJ44-'Total $ per recip'!AE44)/'Total $ per recip'!AE44)*100</f>
        <v>15.310761714475618</v>
      </c>
      <c r="N50" s="99">
        <f>+'Public $ per recip'!AJ44</f>
        <v>3917.4478431848006</v>
      </c>
      <c r="O50" s="105">
        <f>(('Public $ per recip'!AJ44-'Public $ per recip'!AE44)/'Public $ per recip'!AE44)*100</f>
        <v>14.753427092653121</v>
      </c>
      <c r="P50" s="99">
        <f>'Private $ per recip'!AJ44</f>
        <v>3985.8838428130398</v>
      </c>
      <c r="Q50" s="105">
        <f>(('Private $ per recip'!AJ44-'Private $ per recip'!AE44)/'Private $ per recip'!AE44)*100</f>
        <v>20.611301809513485</v>
      </c>
      <c r="R50" s="99">
        <f>'Proprietary $ per recip'!AJ44</f>
        <v>3759.4577351433722</v>
      </c>
      <c r="S50" s="110">
        <f>(('Proprietary $ per recip'!AJ44-'Proprietary $ per recip'!AE44)/'Proprietary $ per recip'!AE44)*100</f>
        <v>10.620453248713554</v>
      </c>
      <c r="T50" s="119" t="s">
        <v>54</v>
      </c>
    </row>
    <row r="51" spans="1:20">
      <c r="A51" s="99" t="s">
        <v>55</v>
      </c>
      <c r="B51" s="99"/>
      <c r="C51" s="99">
        <f>'Total Funding'!BM45/1000</f>
        <v>417375.73076000001</v>
      </c>
      <c r="D51" s="105">
        <f>(('Total Funding'!BM45-'Total Funding'!BC45)/'Total Funding'!BC45)*100</f>
        <v>-15.715611995774708</v>
      </c>
      <c r="E51" s="99">
        <f>'Funding @ public'!AJ45/1000</f>
        <v>258756.51884999999</v>
      </c>
      <c r="F51" s="105">
        <f>(('Funding @ public'!AJ45-'Funding @ public'!AE45)/'Funding @ public'!AE45)*100</f>
        <v>-16.347575438623629</v>
      </c>
      <c r="G51" s="99">
        <f>'Funding @ private'!AJ45/1000</f>
        <v>61921.495280000003</v>
      </c>
      <c r="H51" s="105">
        <f>(('Funding @ private'!AJ45-'Funding @ private'!AE45)/'Funding @ private'!AE45)*100</f>
        <v>7.799164330591843</v>
      </c>
      <c r="I51" s="99">
        <f>'Fundg @ proprietary'!AJ45/1000</f>
        <v>96697.716629999995</v>
      </c>
      <c r="J51" s="110">
        <f>(('Fundg @ proprietary'!AJ45-'Fundg @ proprietary'!AE45)/'Fundg @ proprietary'!AE45)*100</f>
        <v>-24.710427357930893</v>
      </c>
      <c r="K51" s="110"/>
      <c r="L51" s="99">
        <f>'Total $ per recip'!AJ45</f>
        <v>3639.4179623654977</v>
      </c>
      <c r="M51" s="105">
        <f>(('Total $ per recip'!AJ45-'Total $ per recip'!AE45)/'Total $ per recip'!AE45)*100</f>
        <v>10.687842107221389</v>
      </c>
      <c r="N51" s="99">
        <f>+'Public $ per recip'!AJ45</f>
        <v>3742.6633908037666</v>
      </c>
      <c r="O51" s="105">
        <f>(('Public $ per recip'!AJ45-'Public $ per recip'!AE45)/'Public $ per recip'!AE45)*100</f>
        <v>12.325857849709648</v>
      </c>
      <c r="P51" s="99">
        <f>'Private $ per recip'!AJ45</f>
        <v>4208.3386760907979</v>
      </c>
      <c r="Q51" s="105">
        <f>(('Private $ per recip'!AJ45-'Private $ per recip'!AE45)/'Private $ per recip'!AE45)*100</f>
        <v>11.235198588512709</v>
      </c>
      <c r="R51" s="99">
        <f>'Proprietary $ per recip'!AJ45</f>
        <v>3136.3795086114624</v>
      </c>
      <c r="S51" s="110">
        <f>(('Proprietary $ per recip'!AJ45-'Proprietary $ per recip'!AE45)/'Proprietary $ per recip'!AE45)*100</f>
        <v>4.0051538654511099</v>
      </c>
      <c r="T51" s="119" t="s">
        <v>55</v>
      </c>
    </row>
    <row r="52" spans="1:20">
      <c r="A52" s="99" t="s">
        <v>56</v>
      </c>
      <c r="B52" s="99"/>
      <c r="C52" s="99">
        <f>'Total Funding'!BM46/1000</f>
        <v>423338.31167999998</v>
      </c>
      <c r="D52" s="105">
        <f>(('Total Funding'!BM46-'Total Funding'!BC46)/'Total Funding'!BC46)*100</f>
        <v>-22.139286422584821</v>
      </c>
      <c r="E52" s="99">
        <f>'Funding @ public'!AJ46/1000</f>
        <v>276034.79612000001</v>
      </c>
      <c r="F52" s="105">
        <f>(('Funding @ public'!AJ46-'Funding @ public'!AE46)/'Funding @ public'!AE46)*100</f>
        <v>-17.796128077301525</v>
      </c>
      <c r="G52" s="99">
        <f>'Funding @ private'!AJ46/1000</f>
        <v>123175.97568999999</v>
      </c>
      <c r="H52" s="105">
        <f>(('Funding @ private'!AJ46-'Funding @ private'!AE46)/'Funding @ private'!AE46)*100</f>
        <v>-16.922993135590122</v>
      </c>
      <c r="I52" s="99">
        <f>'Fundg @ proprietary'!AJ46/1000</f>
        <v>24127.539869999997</v>
      </c>
      <c r="J52" s="110">
        <f>(('Fundg @ proprietary'!AJ46-'Fundg @ proprietary'!AE46)/'Fundg @ proprietary'!AE46)*100</f>
        <v>-59.552961488005074</v>
      </c>
      <c r="K52" s="110"/>
      <c r="L52" s="99">
        <f>'Total $ per recip'!AJ46</f>
        <v>3951.2629426918052</v>
      </c>
      <c r="M52" s="105">
        <f>(('Total $ per recip'!AJ46-'Total $ per recip'!AE46)/'Total $ per recip'!AE46)*100</f>
        <v>13.893640227676308</v>
      </c>
      <c r="N52" s="99">
        <f>+'Public $ per recip'!AJ46</f>
        <v>3955.9567783080383</v>
      </c>
      <c r="O52" s="105">
        <f>(('Public $ per recip'!AJ46-'Public $ per recip'!AE46)/'Public $ per recip'!AE46)*100</f>
        <v>13.5824082406983</v>
      </c>
      <c r="P52" s="99">
        <f>'Private $ per recip'!AJ46</f>
        <v>3905.636872661551</v>
      </c>
      <c r="Q52" s="105">
        <f>(('Private $ per recip'!AJ46-'Private $ per recip'!AE46)/'Private $ per recip'!AE46)*100</f>
        <v>14.545011303570263</v>
      </c>
      <c r="R52" s="99">
        <f>'Proprietary $ per recip'!AJ46</f>
        <v>4142.0669304721023</v>
      </c>
      <c r="S52" s="110">
        <f>(('Proprietary $ per recip'!AJ46-'Proprietary $ per recip'!AE46)/'Proprietary $ per recip'!AE46)*100</f>
        <v>16.841599492075286</v>
      </c>
      <c r="T52" s="119" t="s">
        <v>56</v>
      </c>
    </row>
    <row r="53" spans="1:20">
      <c r="A53" s="99" t="s">
        <v>57</v>
      </c>
      <c r="B53" s="99"/>
      <c r="C53" s="99">
        <f>'Total Funding'!BM47/1000</f>
        <v>134524.61609999998</v>
      </c>
      <c r="D53" s="105">
        <f>(('Total Funding'!BM47-'Total Funding'!BC47)/'Total Funding'!BC47)*100</f>
        <v>-3.139550765032014</v>
      </c>
      <c r="E53" s="99">
        <f>'Funding @ public'!AJ47/1000</f>
        <v>101272.10545</v>
      </c>
      <c r="F53" s="105">
        <f>(('Funding @ public'!AJ47-'Funding @ public'!AE47)/'Funding @ public'!AE47)*100</f>
        <v>-5.3104210255273712</v>
      </c>
      <c r="G53" s="99">
        <f>'Funding @ private'!AJ47/1000</f>
        <v>30793.944990000004</v>
      </c>
      <c r="H53" s="105">
        <f>(('Funding @ private'!AJ47-'Funding @ private'!AE47)/'Funding @ private'!AE47)*100</f>
        <v>10.499151347670011</v>
      </c>
      <c r="I53" s="99">
        <f>'Fundg @ proprietary'!AJ47/1000</f>
        <v>2458.5656600000002</v>
      </c>
      <c r="J53" s="110">
        <f>(('Fundg @ proprietary'!AJ47-'Fundg @ proprietary'!AE47)/'Fundg @ proprietary'!AE47)*100</f>
        <v>-39.522436700986127</v>
      </c>
      <c r="K53" s="110"/>
      <c r="L53" s="99">
        <f>'Total $ per recip'!AJ47</f>
        <v>3930.3653869751947</v>
      </c>
      <c r="M53" s="105">
        <f>(('Total $ per recip'!AJ47-'Total $ per recip'!AE47)/'Total $ per recip'!AE47)*100</f>
        <v>16.457802521909677</v>
      </c>
      <c r="N53" s="99">
        <f>+'Public $ per recip'!AJ47</f>
        <v>3952.6991706022404</v>
      </c>
      <c r="O53" s="105">
        <f>(('Public $ per recip'!AJ47-'Public $ per recip'!AE47)/'Public $ per recip'!AE47)*100</f>
        <v>18.372137113047255</v>
      </c>
      <c r="P53" s="99">
        <f>'Private $ per recip'!AJ47</f>
        <v>3840.1228320239434</v>
      </c>
      <c r="Q53" s="105">
        <f>(('Private $ per recip'!AJ47-'Private $ per recip'!AE47)/'Private $ per recip'!AE47)*100</f>
        <v>9.9893036609430137</v>
      </c>
      <c r="R53" s="99">
        <f>'Proprietary $ per recip'!AJ47</f>
        <v>4188.357172061329</v>
      </c>
      <c r="S53" s="110">
        <f>(('Proprietary $ per recip'!AJ47-'Proprietary $ per recip'!AE47)/'Proprietary $ per recip'!AE47)*100</f>
        <v>17.555195441524415</v>
      </c>
      <c r="T53" s="119" t="s">
        <v>57</v>
      </c>
    </row>
    <row r="54" spans="1:20">
      <c r="A54" s="100" t="s">
        <v>58</v>
      </c>
      <c r="B54" s="100"/>
      <c r="C54" s="100">
        <f>'Total Funding'!BM48/1000</f>
        <v>44484.038110000001</v>
      </c>
      <c r="D54" s="106">
        <f>(('Total Funding'!BM48-'Total Funding'!BC48)/'Total Funding'!BC48)*100</f>
        <v>2.5918885790941668</v>
      </c>
      <c r="E54" s="100">
        <f>'Funding @ public'!AJ48/1000</f>
        <v>35995.594290000001</v>
      </c>
      <c r="F54" s="106">
        <f>(('Funding @ public'!AJ48-'Funding @ public'!AE48)/'Funding @ public'!AE48)*100</f>
        <v>1.2903706293832082</v>
      </c>
      <c r="G54" s="100">
        <f>'Funding @ private'!AJ48/1000</f>
        <v>7566.0420000000004</v>
      </c>
      <c r="H54" s="106">
        <f>(('Funding @ private'!AJ48-'Funding @ private'!AE48)/'Funding @ private'!AE48)*100</f>
        <v>14.641095987400735</v>
      </c>
      <c r="I54" s="100">
        <f>'Fundg @ proprietary'!AJ48/1000</f>
        <v>922.40182000000004</v>
      </c>
      <c r="J54" s="111">
        <f>(('Fundg @ proprietary'!AJ48-'Fundg @ proprietary'!AE48)/'Fundg @ proprietary'!AE48)*100</f>
        <v>-24.602877050119865</v>
      </c>
      <c r="K54" s="110"/>
      <c r="L54" s="100">
        <f>'Total $ per recip'!AJ48</f>
        <v>4129.9821845696779</v>
      </c>
      <c r="M54" s="106">
        <f>(('Total $ per recip'!AJ48-'Total $ per recip'!AE48)/'Total $ per recip'!AE48)*100</f>
        <v>13.63116059312909</v>
      </c>
      <c r="N54" s="100">
        <f>+'Public $ per recip'!AJ48</f>
        <v>4085.3018147769831</v>
      </c>
      <c r="O54" s="106">
        <f>(('Public $ per recip'!AJ48-'Public $ per recip'!AE48)/'Public $ per recip'!AE48)*100</f>
        <v>13.544999512702068</v>
      </c>
      <c r="P54" s="100">
        <f>'Private $ per recip'!AJ48</f>
        <v>4345.8024124066633</v>
      </c>
      <c r="Q54" s="106">
        <f>(('Private $ per recip'!AJ48-'Private $ per recip'!AE48)/'Private $ per recip'!AE48)*100</f>
        <v>13.916769706032911</v>
      </c>
      <c r="R54" s="100">
        <f>'Proprietary $ per recip'!AJ48</f>
        <v>4211.8804566210047</v>
      </c>
      <c r="S54" s="111">
        <f>(('Proprietary $ per recip'!AJ48-'Proprietary $ per recip'!AE48)/'Proprietary $ per recip'!AE48)*100</f>
        <v>11.202149373567494</v>
      </c>
      <c r="T54" s="120" t="s">
        <v>58</v>
      </c>
    </row>
    <row r="55" spans="1:20">
      <c r="A55" s="100" t="s">
        <v>59</v>
      </c>
      <c r="B55" s="100"/>
      <c r="C55" s="100">
        <f>'Total Funding'!BM49/1000</f>
        <v>782922.83160000015</v>
      </c>
      <c r="D55" s="106">
        <f>(('Total Funding'!BM49-'Total Funding'!BC49)/'Total Funding'!BC49)*100</f>
        <v>-10.987687851610547</v>
      </c>
      <c r="E55" s="100">
        <f>'Funding @ public'!AJ49/1000</f>
        <v>564771.98055000009</v>
      </c>
      <c r="F55" s="106">
        <f>(('Funding @ public'!AJ49-'Funding @ public'!AE49)/'Funding @ public'!AE49)*100</f>
        <v>-13.350496524451607</v>
      </c>
      <c r="G55" s="100">
        <f>'Funding @ private'!AJ49/1000</f>
        <v>146587.25565000001</v>
      </c>
      <c r="H55" s="106">
        <f>(('Funding @ private'!AJ49-'Funding @ private'!AE49)/'Funding @ private'!AE49)*100</f>
        <v>-1.2992429447922356</v>
      </c>
      <c r="I55" s="100">
        <f>'Fundg @ proprietary'!AJ49/1000</f>
        <v>71563.595400000006</v>
      </c>
      <c r="J55" s="111">
        <f>(('Fundg @ proprietary'!AJ49-'Fundg @ proprietary'!AE49)/'Fundg @ proprietary'!AE49)*100</f>
        <v>-9.7114546014017158</v>
      </c>
      <c r="K55" s="110"/>
      <c r="L55" s="100">
        <f>'Total $ per recip'!AJ49</f>
        <v>3861.8801840863021</v>
      </c>
      <c r="M55" s="106">
        <f>(('Total $ per recip'!AJ49-'Total $ per recip'!AE49)/'Total $ per recip'!AE49)*100</f>
        <v>11.032794912141295</v>
      </c>
      <c r="N55" s="100">
        <f>+'Public $ per recip'!AJ49</f>
        <v>3782.5462497488452</v>
      </c>
      <c r="O55" s="106">
        <f>(('Public $ per recip'!AJ49-'Public $ per recip'!AE49)/'Public $ per recip'!AE49)*100</f>
        <v>10.585913765230719</v>
      </c>
      <c r="P55" s="100">
        <f>'Private $ per recip'!AJ49</f>
        <v>4159.5657231633613</v>
      </c>
      <c r="Q55" s="106">
        <f>(('Private $ per recip'!AJ49-'Private $ per recip'!AE49)/'Private $ per recip'!AE49)*100</f>
        <v>11.197643578868767</v>
      </c>
      <c r="R55" s="100">
        <f>'Proprietary $ per recip'!AJ49</f>
        <v>3936.3913861386141</v>
      </c>
      <c r="S55" s="111">
        <f>(('Proprietary $ per recip'!AJ49-'Proprietary $ per recip'!AE49)/'Proprietary $ per recip'!AE49)*100</f>
        <v>12.36404508488922</v>
      </c>
      <c r="T55" s="120" t="s">
        <v>59</v>
      </c>
    </row>
    <row r="56" spans="1:20">
      <c r="A56" s="100" t="s">
        <v>60</v>
      </c>
      <c r="B56" s="100"/>
      <c r="C56" s="100">
        <f>'Total Funding'!BM50/1000</f>
        <v>56347.076840000002</v>
      </c>
      <c r="D56" s="106">
        <f>(('Total Funding'!BM50-'Total Funding'!BC50)/'Total Funding'!BC50)*100</f>
        <v>-36.367347074314338</v>
      </c>
      <c r="E56" s="100">
        <f>'Funding @ public'!AJ50/1000</f>
        <v>44213.420510000004</v>
      </c>
      <c r="F56" s="106">
        <f>(('Funding @ public'!AJ50-'Funding @ public'!AE50)/'Funding @ public'!AE50)*100</f>
        <v>-10.091120795140512</v>
      </c>
      <c r="G56" s="100">
        <f>'Funding @ private'!AJ50/1000</f>
        <v>6234.9571500000002</v>
      </c>
      <c r="H56" s="106">
        <f>(('Funding @ private'!AJ50-'Funding @ private'!AE50)/'Funding @ private'!AE50)*100</f>
        <v>-5.1924209829089287</v>
      </c>
      <c r="I56" s="100">
        <f>'Fundg @ proprietary'!AJ50/1000</f>
        <v>5898.6991799999996</v>
      </c>
      <c r="J56" s="111">
        <f>(('Fundg @ proprietary'!AJ50-'Fundg @ proprietary'!AE50)/'Fundg @ proprietary'!AE50)*100</f>
        <v>-82.015242991504294</v>
      </c>
      <c r="K56" s="110"/>
      <c r="L56" s="100">
        <f>'Total $ per recip'!AJ50</f>
        <v>3977.9087073773389</v>
      </c>
      <c r="M56" s="106">
        <f>(('Total $ per recip'!AJ50-'Total $ per recip'!AE50)/'Total $ per recip'!AE50)*100</f>
        <v>16.915172964623718</v>
      </c>
      <c r="N56" s="100">
        <f>+'Public $ per recip'!AJ50</f>
        <v>4096.8699508895479</v>
      </c>
      <c r="O56" s="106">
        <f>(('Public $ per recip'!AJ50-'Public $ per recip'!AE50)/'Public $ per recip'!AE50)*100</f>
        <v>12.036194175959073</v>
      </c>
      <c r="P56" s="100">
        <f>'Private $ per recip'!AJ50</f>
        <v>4142.8286710963457</v>
      </c>
      <c r="Q56" s="106">
        <f>(('Private $ per recip'!AJ50-'Private $ per recip'!AE50)/'Private $ per recip'!AE50)*100</f>
        <v>20.194591870172601</v>
      </c>
      <c r="R56" s="100">
        <f>'Proprietary $ per recip'!AJ50</f>
        <v>3157.7618736616701</v>
      </c>
      <c r="S56" s="111">
        <f>(('Proprietary $ per recip'!AJ50-'Proprietary $ per recip'!AE50)/'Proprietary $ per recip'!AE50)*100</f>
        <v>2.7287779874995826</v>
      </c>
      <c r="T56" s="120" t="s">
        <v>60</v>
      </c>
    </row>
    <row r="57" spans="1:20">
      <c r="A57" s="100" t="s">
        <v>61</v>
      </c>
      <c r="B57" s="100"/>
      <c r="C57" s="101">
        <f>'Total Funding'!BM51/1000</f>
        <v>340575.42873000004</v>
      </c>
      <c r="D57" s="107">
        <f>(('Total Funding'!BM51-'Total Funding'!BC51)/'Total Funding'!BC51)*100</f>
        <v>-17.013614607781555</v>
      </c>
      <c r="E57" s="101">
        <f>'Funding @ public'!AJ51/1000</f>
        <v>259763.21994000001</v>
      </c>
      <c r="F57" s="107">
        <f>(('Funding @ public'!AJ51-'Funding @ public'!AE51)/'Funding @ public'!AE51)*100</f>
        <v>-18.782626471108113</v>
      </c>
      <c r="G57" s="101">
        <f>'Funding @ private'!AJ51/1000</f>
        <v>76613.084969999996</v>
      </c>
      <c r="H57" s="107">
        <f>(('Funding @ private'!AJ51-'Funding @ private'!AE51)/'Funding @ private'!AE51)*100</f>
        <v>38.550017860830422</v>
      </c>
      <c r="I57" s="101">
        <f>'Fundg @ proprietary'!AJ51/1000</f>
        <v>4199.1238199999998</v>
      </c>
      <c r="J57" s="112">
        <f>(('Fundg @ proprietary'!AJ51-'Fundg @ proprietary'!AE51)/'Fundg @ proprietary'!AE51)*100</f>
        <v>-88.092933131873224</v>
      </c>
      <c r="K57" s="110"/>
      <c r="L57" s="101">
        <f>'Total $ per recip'!AJ51</f>
        <v>3847.1362265749435</v>
      </c>
      <c r="M57" s="107">
        <f>(('Total $ per recip'!AJ51-'Total $ per recip'!AE51)/'Total $ per recip'!AE51)*100</f>
        <v>11.439690664169451</v>
      </c>
      <c r="N57" s="101">
        <f>+'Public $ per recip'!AJ51</f>
        <v>3774.5309494333042</v>
      </c>
      <c r="O57" s="107">
        <f>(('Public $ per recip'!AJ51-'Public $ per recip'!AE51)/'Public $ per recip'!AE51)*100</f>
        <v>10.176878455155729</v>
      </c>
      <c r="P57" s="101">
        <f>'Private $ per recip'!AJ51</f>
        <v>4113.6750950386595</v>
      </c>
      <c r="Q57" s="107">
        <f>(('Private $ per recip'!AJ51-'Private $ per recip'!AE51)/'Private $ per recip'!AE51)*100</f>
        <v>10.883162382714639</v>
      </c>
      <c r="R57" s="101">
        <f>'Proprietary $ per recip'!AJ51</f>
        <v>3877.3073130193902</v>
      </c>
      <c r="S57" s="112">
        <f>(('Proprietary $ per recip'!AJ51-'Proprietary $ per recip'!AE51)/'Proprietary $ per recip'!AE51)*100</f>
        <v>16.717841063743251</v>
      </c>
      <c r="T57" s="120" t="s">
        <v>61</v>
      </c>
    </row>
    <row r="58" spans="1:20">
      <c r="A58" s="102" t="s">
        <v>62</v>
      </c>
      <c r="B58" s="102"/>
      <c r="C58" s="99">
        <f>'Total Funding'!BM52/1000</f>
        <v>4621063.4334400008</v>
      </c>
      <c r="D58" s="105">
        <f>(('Total Funding'!BM52-'Total Funding'!BC52)/'Total Funding'!BC52)*100</f>
        <v>-3.1174204586406971</v>
      </c>
      <c r="E58" s="99">
        <f>'Funding @ public'!AJ52/1000</f>
        <v>2815190.78663</v>
      </c>
      <c r="F58" s="105">
        <f>(('Funding @ public'!AJ52-'Funding @ public'!AE52)/'Funding @ public'!AE52)*100</f>
        <v>-2.9998155139452587</v>
      </c>
      <c r="G58" s="99">
        <f>'Funding @ private'!AJ52/1000</f>
        <v>1330672.5560299999</v>
      </c>
      <c r="H58" s="105">
        <f>(('Funding @ private'!AJ52-'Funding @ private'!AE52)/'Funding @ private'!AE52)*100</f>
        <v>10.542654347711951</v>
      </c>
      <c r="I58" s="99">
        <f>'Fundg @ proprietary'!AJ52/1000</f>
        <v>475200.09078000003</v>
      </c>
      <c r="J58" s="110">
        <f>(('Fundg @ proprietary'!AJ52-'Fundg @ proprietary'!AE52)/'Fundg @ proprietary'!AE52)*100</f>
        <v>-28.88934677656259</v>
      </c>
      <c r="K58" s="110"/>
      <c r="L58" s="99">
        <f>'Total $ per recip'!AJ52</f>
        <v>4170.2584906055417</v>
      </c>
      <c r="M58" s="105">
        <f>(('Total $ per recip'!AJ52-'Total $ per recip'!AE52)/'Total $ per recip'!AE52)*100</f>
        <v>12.800052498277688</v>
      </c>
      <c r="N58" s="99">
        <f>+'Public $ per recip'!AJ52</f>
        <v>4170.9743367340889</v>
      </c>
      <c r="O58" s="105">
        <f>(('Public $ per recip'!AJ52-'Public $ per recip'!AE52)/'Public $ per recip'!AE52)*100</f>
        <v>13.387149164575002</v>
      </c>
      <c r="P58" s="99">
        <f>'Private $ per recip'!AJ52</f>
        <v>4199.4273867201064</v>
      </c>
      <c r="Q58" s="105">
        <f>(('Private $ per recip'!AJ52-'Private $ per recip'!AE52)/'Private $ per recip'!AE52)*100</f>
        <v>7.7946993873278139</v>
      </c>
      <c r="R58" s="99">
        <f>'Proprietary $ per recip'!AJ52</f>
        <v>4086.617797939492</v>
      </c>
      <c r="S58" s="110">
        <f>(('Proprietary $ per recip'!AJ52-'Proprietary $ per recip'!AE52)/'Proprietary $ per recip'!AE52)*100</f>
        <v>17.532366697501605</v>
      </c>
      <c r="T58" s="121" t="s">
        <v>62</v>
      </c>
    </row>
    <row r="59" spans="1:20">
      <c r="A59" s="99" t="s">
        <v>17</v>
      </c>
      <c r="B59" s="99"/>
      <c r="C59" s="110">
        <f>'Total Funding'!BD53</f>
        <v>55.359898772784703</v>
      </c>
      <c r="D59" s="105"/>
      <c r="E59" s="110">
        <f>'Funding @ public'!AJ53</f>
        <v>14.379887035979602</v>
      </c>
      <c r="F59" s="105"/>
      <c r="G59" s="110">
        <f>'Funding @ private'!AJ53</f>
        <v>30.110057345256099</v>
      </c>
      <c r="H59" s="105"/>
      <c r="I59" s="110">
        <f>'Fundg @ proprietary'!AJ53</f>
        <v>13.326244612772511</v>
      </c>
      <c r="J59" s="110"/>
      <c r="K59" s="110"/>
      <c r="L59" s="110">
        <f>'Total $ per recip'!AE53</f>
        <v>103.41044059470337</v>
      </c>
      <c r="M59" s="105"/>
      <c r="N59" s="110">
        <f>+'Public $ per recip'!AJ53</f>
        <v>102.78849131529006</v>
      </c>
      <c r="O59" s="105"/>
      <c r="P59" s="110">
        <f>'Private $ per recip'!AJ53</f>
        <v>97.362947161781349</v>
      </c>
      <c r="Q59" s="105"/>
      <c r="R59" s="110">
        <f>'Proprietary $ per recip'!AJ53</f>
        <v>100.38140847284818</v>
      </c>
      <c r="S59" s="110"/>
      <c r="T59" s="119" t="s">
        <v>17</v>
      </c>
    </row>
    <row r="60" spans="1:20">
      <c r="A60" s="100" t="s">
        <v>63</v>
      </c>
      <c r="B60" s="100"/>
      <c r="C60" s="100">
        <f>'Total Funding'!BM54/1000</f>
        <v>303654.85091999994</v>
      </c>
      <c r="D60" s="106">
        <f>(('Total Funding'!BM54-'Total Funding'!BC54)/'Total Funding'!BC54)*100</f>
        <v>9.1155157694261622</v>
      </c>
      <c r="E60" s="100">
        <f>'Funding @ public'!AJ54/1000</f>
        <v>153973.87888</v>
      </c>
      <c r="F60" s="106">
        <f>(('Funding @ public'!AJ54-'Funding @ public'!AE54)/'Funding @ public'!AE54)*100</f>
        <v>3.5511744173441322</v>
      </c>
      <c r="G60" s="100">
        <f>'Funding @ private'!AJ54/1000</f>
        <v>55710.202089999999</v>
      </c>
      <c r="H60" s="106">
        <f>(('Funding @ private'!AJ54-'Funding @ private'!AE54)/'Funding @ private'!AE54)*100</f>
        <v>8.7981092835917991</v>
      </c>
      <c r="I60" s="100">
        <f>'Fundg @ proprietary'!AJ54/1000</f>
        <v>93970.769950000002</v>
      </c>
      <c r="J60" s="111">
        <f>(('Fundg @ proprietary'!AJ54-'Fundg @ proprietary'!AE54)/'Fundg @ proprietary'!AE54)*100</f>
        <v>19.877684291164911</v>
      </c>
      <c r="K60" s="110"/>
      <c r="L60" s="100">
        <f>'Total $ per recip'!AJ54</f>
        <v>3819.0294540378054</v>
      </c>
      <c r="M60" s="106">
        <f>(('Total $ per recip'!AJ54-'Total $ per recip'!AE54)/'Total $ per recip'!AE54)*100</f>
        <v>14.253528007238939</v>
      </c>
      <c r="N60" s="100">
        <f>+'Public $ per recip'!AJ54</f>
        <v>3749.5161056861075</v>
      </c>
      <c r="O60" s="106">
        <f>(('Public $ per recip'!AJ54-'Public $ per recip'!AE54)/'Public $ per recip'!AE54)*100</f>
        <v>12.550909994977182</v>
      </c>
      <c r="P60" s="100">
        <f>'Private $ per recip'!AJ54</f>
        <v>4333.738007779074</v>
      </c>
      <c r="Q60" s="106">
        <f>(('Private $ per recip'!AJ54-'Private $ per recip'!AE54)/'Private $ per recip'!AE54)*100</f>
        <v>14.180886218976029</v>
      </c>
      <c r="R60" s="100">
        <f>'Proprietary $ per recip'!AJ54</f>
        <v>3672.0241471611116</v>
      </c>
      <c r="S60" s="111">
        <f>(('Proprietary $ per recip'!AJ54-'Proprietary $ per recip'!AE54)/'Proprietary $ per recip'!AE54)*100</f>
        <v>17.718190232385389</v>
      </c>
      <c r="T60" s="120" t="s">
        <v>63</v>
      </c>
    </row>
    <row r="61" spans="1:20">
      <c r="A61" s="100" t="s">
        <v>64</v>
      </c>
      <c r="B61" s="100"/>
      <c r="C61" s="100">
        <f>'Total Funding'!BM55/1000</f>
        <v>91128.791299999997</v>
      </c>
      <c r="D61" s="106">
        <f>(('Total Funding'!BM55-'Total Funding'!BC55)/'Total Funding'!BC55)*100</f>
        <v>-12.617474223801494</v>
      </c>
      <c r="E61" s="100">
        <f>'Funding @ public'!AJ55/1000</f>
        <v>64470.288500000002</v>
      </c>
      <c r="F61" s="106">
        <f>(('Funding @ public'!AJ55-'Funding @ public'!AE55)/'Funding @ public'!AE55)*100</f>
        <v>-15.812822069098237</v>
      </c>
      <c r="G61" s="100">
        <f>'Funding @ private'!AJ55/1000</f>
        <v>17912.333999999999</v>
      </c>
      <c r="H61" s="106">
        <f>(('Funding @ private'!AJ55-'Funding @ private'!AE55)/'Funding @ private'!AE55)*100</f>
        <v>8.4961356785990603</v>
      </c>
      <c r="I61" s="100">
        <f>'Fundg @ proprietary'!AJ55/1000</f>
        <v>8746.1688000000013</v>
      </c>
      <c r="J61" s="111">
        <f>(('Fundg @ proprietary'!AJ55-'Fundg @ proprietary'!AE55)/'Fundg @ proprietary'!AE55)*100</f>
        <v>-21.894215783636419</v>
      </c>
      <c r="K61" s="110"/>
      <c r="L61" s="100">
        <f>'Total $ per recip'!AJ55</f>
        <v>3983.5981509005069</v>
      </c>
      <c r="M61" s="106">
        <f>(('Total $ per recip'!AJ55-'Total $ per recip'!AE55)/'Total $ per recip'!AE55)*100</f>
        <v>9.5681224586675047</v>
      </c>
      <c r="N61" s="100">
        <f>+'Public $ per recip'!AJ55</f>
        <v>3971.0679704342469</v>
      </c>
      <c r="O61" s="106">
        <f>(('Public $ per recip'!AJ55-'Public $ per recip'!AE55)/'Public $ per recip'!AE55)*100</f>
        <v>8.932556008281697</v>
      </c>
      <c r="P61" s="100">
        <f>'Private $ per recip'!AJ55</f>
        <v>4187.0813464235625</v>
      </c>
      <c r="Q61" s="106">
        <f>(('Private $ per recip'!AJ55-'Private $ per recip'!AE55)/'Private $ per recip'!AE55)*100</f>
        <v>5.7063799692381654</v>
      </c>
      <c r="R61" s="100">
        <f>'Proprietary $ per recip'!AJ55</f>
        <v>3701.298688108337</v>
      </c>
      <c r="S61" s="111">
        <f>(('Proprietary $ per recip'!AJ55-'Proprietary $ per recip'!AE55)/'Proprietary $ per recip'!AE55)*100</f>
        <v>15.985271610334228</v>
      </c>
      <c r="T61" s="120" t="s">
        <v>64</v>
      </c>
    </row>
    <row r="62" spans="1:20">
      <c r="A62" s="100" t="s">
        <v>65</v>
      </c>
      <c r="B62" s="100"/>
      <c r="C62" s="100">
        <f>'Total Funding'!BM56/1000</f>
        <v>455513.99151999998</v>
      </c>
      <c r="D62" s="106">
        <f>(('Total Funding'!BM56-'Total Funding'!BC56)/'Total Funding'!BC56)*100</f>
        <v>-8.6786529349153714</v>
      </c>
      <c r="E62" s="100">
        <f>'Funding @ public'!AJ56/1000</f>
        <v>278328.27861000004</v>
      </c>
      <c r="F62" s="106">
        <f>(('Funding @ public'!AJ56-'Funding @ public'!AE56)/'Funding @ public'!AE56)*100</f>
        <v>-9.851575298239494</v>
      </c>
      <c r="G62" s="100">
        <f>'Funding @ private'!AJ56/1000</f>
        <v>169163.12513999999</v>
      </c>
      <c r="H62" s="106">
        <f>(('Funding @ private'!AJ56-'Funding @ private'!AE56)/'Funding @ private'!AE56)*100</f>
        <v>4.4028633886099851</v>
      </c>
      <c r="I62" s="100">
        <f>'Fundg @ proprietary'!AJ56/1000</f>
        <v>8022.5877699999983</v>
      </c>
      <c r="J62" s="111">
        <f>(('Fundg @ proprietary'!AJ56-'Fundg @ proprietary'!AE56)/'Fundg @ proprietary'!AE56)*100</f>
        <v>-71.378295568894927</v>
      </c>
      <c r="K62" s="110"/>
      <c r="L62" s="100">
        <f>'Total $ per recip'!AJ56</f>
        <v>4112.3247826086954</v>
      </c>
      <c r="M62" s="106">
        <f>(('Total $ per recip'!AJ56-'Total $ per recip'!AE56)/'Total $ per recip'!AE56)*100</f>
        <v>14.338831254652899</v>
      </c>
      <c r="N62" s="100">
        <f>+'Public $ per recip'!AJ56</f>
        <v>3902.6919052960725</v>
      </c>
      <c r="O62" s="106">
        <f>(('Public $ per recip'!AJ56-'Public $ per recip'!AE56)/'Public $ per recip'!AE56)*100</f>
        <v>13.728058090526726</v>
      </c>
      <c r="P62" s="100">
        <f>'Private $ per recip'!AJ56</f>
        <v>4538.7332011483459</v>
      </c>
      <c r="Q62" s="106">
        <f>(('Private $ per recip'!AJ56-'Private $ per recip'!AE56)/'Private $ per recip'!AE56)*100</f>
        <v>13.243394548344185</v>
      </c>
      <c r="R62" s="100">
        <f>'Proprietary $ per recip'!AJ56</f>
        <v>3680.0861330275225</v>
      </c>
      <c r="S62" s="111">
        <f>(('Proprietary $ per recip'!AJ56-'Proprietary $ per recip'!AE56)/'Proprietary $ per recip'!AE56)*100</f>
        <v>8.828122949279793</v>
      </c>
      <c r="T62" s="120" t="s">
        <v>65</v>
      </c>
    </row>
    <row r="63" spans="1:20">
      <c r="A63" s="100" t="s">
        <v>66</v>
      </c>
      <c r="B63" s="100"/>
      <c r="C63" s="100">
        <f>'Total Funding'!BM57/1000</f>
        <v>199122.65391999998</v>
      </c>
      <c r="D63" s="106">
        <f>(('Total Funding'!BM57-'Total Funding'!BC57)/'Total Funding'!BC57)*100</f>
        <v>63.421854934536128</v>
      </c>
      <c r="E63" s="100">
        <f>'Funding @ public'!AJ57/1000</f>
        <v>38207.651319999997</v>
      </c>
      <c r="F63" s="106">
        <f>(('Funding @ public'!AJ57-'Funding @ public'!AE57)/'Funding @ public'!AE57)*100</f>
        <v>-16.18929615063438</v>
      </c>
      <c r="G63" s="100">
        <f>'Funding @ private'!AJ57/1000</f>
        <v>159043.27093</v>
      </c>
      <c r="H63" s="106">
        <f>(('Funding @ private'!AJ57-'Funding @ private'!AE57)/'Funding @ private'!AE57)*100</f>
        <v>127.51110717488248</v>
      </c>
      <c r="I63" s="100">
        <f>'Fundg @ proprietary'!AJ57/1000</f>
        <v>1871.7316699999999</v>
      </c>
      <c r="J63" s="111">
        <f>(('Fundg @ proprietary'!AJ57-'Fundg @ proprietary'!AE57)/'Fundg @ proprietary'!AE57)*100</f>
        <v>-70.533387403293091</v>
      </c>
      <c r="K63" s="110"/>
      <c r="L63" s="100">
        <f>'Total $ per recip'!AJ57</f>
        <v>2678.9362687510929</v>
      </c>
      <c r="M63" s="106">
        <f>(('Total $ per recip'!AJ57-'Total $ per recip'!AE57)/'Total $ per recip'!AE57)*100</f>
        <v>1.5920253327787435</v>
      </c>
      <c r="N63" s="100">
        <f>+'Public $ per recip'!AJ57</f>
        <v>3790.8176723881338</v>
      </c>
      <c r="O63" s="106">
        <f>(('Public $ per recip'!AJ57-'Public $ per recip'!AE57)/'Public $ per recip'!AE57)*100</f>
        <v>11.650592378751085</v>
      </c>
      <c r="P63" s="100">
        <f>'Private $ per recip'!AJ57</f>
        <v>2494.600751784174</v>
      </c>
      <c r="Q63" s="106">
        <f>(('Private $ per recip'!AJ57-'Private $ per recip'!AE57)/'Private $ per recip'!AE57)*100</f>
        <v>9.8854916984731638</v>
      </c>
      <c r="R63" s="100">
        <f>'Proprietary $ per recip'!AJ57</f>
        <v>3781.2761010101008</v>
      </c>
      <c r="S63" s="111">
        <f>(('Proprietary $ per recip'!AJ57-'Proprietary $ per recip'!AE57)/'Proprietary $ per recip'!AE57)*100</f>
        <v>18.283149958902271</v>
      </c>
      <c r="T63" s="120" t="s">
        <v>66</v>
      </c>
    </row>
    <row r="64" spans="1:20">
      <c r="A64" s="99" t="s">
        <v>67</v>
      </c>
      <c r="B64" s="99"/>
      <c r="C64" s="99">
        <f>'Total Funding'!BM58/1000</f>
        <v>671623.71071999997</v>
      </c>
      <c r="D64" s="105">
        <f>(('Total Funding'!BM58-'Total Funding'!BC58)/'Total Funding'!BC58)*100</f>
        <v>1.804627827359246</v>
      </c>
      <c r="E64" s="99">
        <f>'Funding @ public'!AJ58/1000</f>
        <v>503575.36036000005</v>
      </c>
      <c r="F64" s="105">
        <f>(('Funding @ public'!AJ58-'Funding @ public'!AE58)/'Funding @ public'!AE58)*100</f>
        <v>2.5340220655116079</v>
      </c>
      <c r="G64" s="99">
        <f>'Funding @ private'!AJ58/1000</f>
        <v>93550.069740000006</v>
      </c>
      <c r="H64" s="105">
        <f>(('Funding @ private'!AJ58-'Funding @ private'!AE58)/'Funding @ private'!AE58)*100</f>
        <v>18.067210411767938</v>
      </c>
      <c r="I64" s="99">
        <f>'Fundg @ proprietary'!AJ58/1000</f>
        <v>74498.280620000005</v>
      </c>
      <c r="J64" s="110">
        <f>(('Fundg @ proprietary'!AJ58-'Fundg @ proprietary'!AE58)/'Fundg @ proprietary'!AE58)*100</f>
        <v>-16.625358685481395</v>
      </c>
      <c r="K64" s="110"/>
      <c r="L64" s="99">
        <f>'Total $ per recip'!AJ58</f>
        <v>4297.621614814625</v>
      </c>
      <c r="M64" s="105">
        <f>(('Total $ per recip'!AJ58-'Total $ per recip'!AE58)/'Total $ per recip'!AE58)*100</f>
        <v>14.766839299919635</v>
      </c>
      <c r="N64" s="99">
        <f>+'Public $ per recip'!AJ58</f>
        <v>4244.1371435795445</v>
      </c>
      <c r="O64" s="105">
        <f>(('Public $ per recip'!AJ58-'Public $ per recip'!AE58)/'Public $ per recip'!AE58)*100</f>
        <v>13.95818492586006</v>
      </c>
      <c r="P64" s="99">
        <f>'Private $ per recip'!AJ58</f>
        <v>4879.7699514892292</v>
      </c>
      <c r="Q64" s="105">
        <f>(('Private $ per recip'!AJ58-'Private $ per recip'!AE58)/'Private $ per recip'!AE58)*100</f>
        <v>13.546771600947565</v>
      </c>
      <c r="R64" s="99">
        <f>'Proprietary $ per recip'!AJ58</f>
        <v>4036.7532170143595</v>
      </c>
      <c r="S64" s="110">
        <f>(('Proprietary $ per recip'!AJ58-'Proprietary $ per recip'!AE58)/'Proprietary $ per recip'!AE58)*100</f>
        <v>16.86002963330548</v>
      </c>
      <c r="T64" s="119" t="s">
        <v>67</v>
      </c>
    </row>
    <row r="65" spans="1:20">
      <c r="A65" s="99" t="s">
        <v>68</v>
      </c>
      <c r="B65" s="99"/>
      <c r="C65" s="99">
        <f>'Total Funding'!BM59/1000</f>
        <v>1942490.8235000002</v>
      </c>
      <c r="D65" s="105">
        <f>(('Total Funding'!BM59-'Total Funding'!BC59)/'Total Funding'!BC59)*100</f>
        <v>-3.1702047546102174</v>
      </c>
      <c r="E65" s="99">
        <f>'Funding @ public'!AJ59/1000</f>
        <v>1251052.8917100001</v>
      </c>
      <c r="F65" s="105">
        <f>(('Funding @ public'!AJ59-'Funding @ public'!AE59)/'Funding @ public'!AE59)*100</f>
        <v>-0.12862509101389352</v>
      </c>
      <c r="G65" s="99">
        <f>'Funding @ private'!AJ59/1000</f>
        <v>480071.17383000016</v>
      </c>
      <c r="H65" s="105">
        <f>(('Funding @ private'!AJ59-'Funding @ private'!AE59)/'Funding @ private'!AE59)*100</f>
        <v>0.85168177799818412</v>
      </c>
      <c r="I65" s="99">
        <f>'Fundg @ proprietary'!AJ59/1000</f>
        <v>211366.75796000005</v>
      </c>
      <c r="J65" s="110">
        <f>(('Fundg @ proprietary'!AJ59-'Fundg @ proprietary'!AE59)/'Fundg @ proprietary'!AE59)*100</f>
        <v>-23.806198472247669</v>
      </c>
      <c r="K65" s="110"/>
      <c r="L65" s="99">
        <f>'Total $ per recip'!AJ59</f>
        <v>4503.1987896364508</v>
      </c>
      <c r="M65" s="105">
        <f>(('Total $ per recip'!AJ59-'Total $ per recip'!AE59)/'Total $ per recip'!AE59)*100</f>
        <v>14.173085066035412</v>
      </c>
      <c r="N65" s="99">
        <f>+'Public $ per recip'!AJ59</f>
        <v>4395.8597450087491</v>
      </c>
      <c r="O65" s="105">
        <f>(('Public $ per recip'!AJ59-'Public $ per recip'!AE59)/'Public $ per recip'!AE59)*100</f>
        <v>12.388721984522586</v>
      </c>
      <c r="P65" s="99">
        <f>'Private $ per recip'!AJ59</f>
        <v>4833.4340870694623</v>
      </c>
      <c r="Q65" s="105">
        <f>(('Private $ per recip'!AJ59-'Private $ per recip'!AE59)/'Private $ per recip'!AE59)*100</f>
        <v>15.004201744388052</v>
      </c>
      <c r="R65" s="99">
        <f>'Proprietary $ per recip'!AJ59</f>
        <v>4455.7361966397548</v>
      </c>
      <c r="S65" s="110">
        <f>(('Proprietary $ per recip'!AJ59-'Proprietary $ per recip'!AE59)/'Proprietary $ per recip'!AE59)*100</f>
        <v>20.610337009484631</v>
      </c>
      <c r="T65" s="119" t="s">
        <v>68</v>
      </c>
    </row>
    <row r="66" spans="1:20">
      <c r="A66" s="99" t="s">
        <v>69</v>
      </c>
      <c r="B66" s="99"/>
      <c r="C66" s="99">
        <f>'Total Funding'!BM60/1000</f>
        <v>810581.33562999987</v>
      </c>
      <c r="D66" s="105">
        <f>(('Total Funding'!BM60-'Total Funding'!BC60)/'Total Funding'!BC60)*100</f>
        <v>-14.895166496909832</v>
      </c>
      <c r="E66" s="99">
        <f>'Funding @ public'!AJ60/1000</f>
        <v>443585.40465999994</v>
      </c>
      <c r="F66" s="105">
        <f>(('Funding @ public'!AJ60-'Funding @ public'!AE60)/'Funding @ public'!AE60)*100</f>
        <v>-10.36472003160979</v>
      </c>
      <c r="G66" s="99">
        <f>'Funding @ private'!AJ60/1000</f>
        <v>295729.9510099999</v>
      </c>
      <c r="H66" s="105">
        <f>(('Funding @ private'!AJ60-'Funding @ private'!AE60)/'Funding @ private'!AE60)*100</f>
        <v>3.6923465917636631</v>
      </c>
      <c r="I66" s="99">
        <f>'Fundg @ proprietary'!AJ60/1000</f>
        <v>71265.979960000026</v>
      </c>
      <c r="J66" s="110">
        <f>(('Fundg @ proprietary'!AJ60-'Fundg @ proprietary'!AE60)/'Fundg @ proprietary'!AE60)*100</f>
        <v>-58.65591871829443</v>
      </c>
      <c r="K66" s="110"/>
      <c r="L66" s="99">
        <f>'Total $ per recip'!AJ60</f>
        <v>4122.096060525927</v>
      </c>
      <c r="M66" s="105">
        <f>(('Total $ per recip'!AJ60-'Total $ per recip'!AE60)/'Total $ per recip'!AE60)*100</f>
        <v>14.927425037143951</v>
      </c>
      <c r="N66" s="99">
        <f>+'Public $ per recip'!AJ60</f>
        <v>3959.73545543812</v>
      </c>
      <c r="O66" s="105">
        <f>(('Public $ per recip'!AJ60-'Public $ per recip'!AE60)/'Public $ per recip'!AE60)*100</f>
        <v>13.969245318660525</v>
      </c>
      <c r="P66" s="99">
        <f>'Private $ per recip'!AJ60</f>
        <v>4450.0113008607186</v>
      </c>
      <c r="Q66" s="105">
        <f>(('Private $ per recip'!AJ60-'Private $ per recip'!AE60)/'Private $ per recip'!AE60)*100</f>
        <v>12.849840003149554</v>
      </c>
      <c r="R66" s="99">
        <f>'Proprietary $ per recip'!AJ60</f>
        <v>3923.6899168639557</v>
      </c>
      <c r="S66" s="110">
        <f>(('Proprietary $ per recip'!AJ60-'Proprietary $ per recip'!AE60)/'Proprietary $ per recip'!AE60)*100</f>
        <v>15.612282568839191</v>
      </c>
      <c r="T66" s="119" t="s">
        <v>69</v>
      </c>
    </row>
    <row r="67" spans="1:20">
      <c r="A67" s="99" t="s">
        <v>70</v>
      </c>
      <c r="B67" s="99"/>
      <c r="C67" s="99">
        <f>'Total Funding'!BM61/1000</f>
        <v>109456.4151</v>
      </c>
      <c r="D67" s="105">
        <f>(('Total Funding'!BM61-'Total Funding'!BC61)/'Total Funding'!BC61)*100</f>
        <v>-1.2051200541552125</v>
      </c>
      <c r="E67" s="99">
        <f>'Funding @ public'!AJ61/1000</f>
        <v>58481.127030000003</v>
      </c>
      <c r="F67" s="105">
        <f>(('Funding @ public'!AJ61-'Funding @ public'!AE61)/'Funding @ public'!AE61)*100</f>
        <v>2.2573774021897681</v>
      </c>
      <c r="G67" s="99">
        <f>'Funding @ private'!AJ61/1000</f>
        <v>45907.444289999999</v>
      </c>
      <c r="H67" s="105">
        <f>(('Funding @ private'!AJ61-'Funding @ private'!AE61)/'Funding @ private'!AE61)*100</f>
        <v>-7.3968880288218184</v>
      </c>
      <c r="I67" s="99">
        <f>'Fundg @ proprietary'!AJ61/1000</f>
        <v>5067.8437800000002</v>
      </c>
      <c r="J67" s="110">
        <f>(('Fundg @ proprietary'!AJ61-'Fundg @ proprietary'!AE61)/'Fundg @ proprietary'!AE61)*100</f>
        <v>25.845096920287091</v>
      </c>
      <c r="K67" s="110"/>
      <c r="L67" s="99">
        <f>'Total $ per recip'!AJ61</f>
        <v>4069.6168612433075</v>
      </c>
      <c r="M67" s="105">
        <f>(('Total $ per recip'!AJ61-'Total $ per recip'!AE61)/'Total $ per recip'!AE61)*100</f>
        <v>14.442789990806823</v>
      </c>
      <c r="N67" s="99">
        <f>+'Public $ per recip'!AJ61</f>
        <v>3967.512010176391</v>
      </c>
      <c r="O67" s="105">
        <f>(('Public $ per recip'!AJ61-'Public $ per recip'!AE61)/'Public $ per recip'!AE61)*100</f>
        <v>20.58600637753478</v>
      </c>
      <c r="P67" s="99">
        <f>'Private $ per recip'!AJ61</f>
        <v>4311.3677958302023</v>
      </c>
      <c r="Q67" s="105">
        <f>(('Private $ per recip'!AJ61-'Private $ per recip'!AE61)/'Private $ per recip'!AE61)*100</f>
        <v>9.0312936497615315</v>
      </c>
      <c r="R67" s="99">
        <f>'Proprietary $ per recip'!AJ61</f>
        <v>3360.6391114058356</v>
      </c>
      <c r="S67" s="110">
        <f>(('Proprietary $ per recip'!AJ61-'Proprietary $ per recip'!AE61)/'Proprietary $ per recip'!AE61)*100</f>
        <v>3.2296982031797947</v>
      </c>
      <c r="T67" s="119" t="s">
        <v>70</v>
      </c>
    </row>
    <row r="68" spans="1:20">
      <c r="A68" s="98" t="s">
        <v>71</v>
      </c>
      <c r="B68" s="98"/>
      <c r="C68" s="98">
        <f>'Total Funding'!BM62/1000</f>
        <v>37490.860829999998</v>
      </c>
      <c r="D68" s="108">
        <f>(('Total Funding'!BM62-'Total Funding'!BC62)/'Total Funding'!BC62)*100</f>
        <v>-10.734484601529761</v>
      </c>
      <c r="E68" s="98">
        <f>'Funding @ public'!AJ62/1000</f>
        <v>23515.905559999999</v>
      </c>
      <c r="F68" s="108">
        <f>(('Funding @ public'!AJ62-'Funding @ public'!AE62)/'Funding @ public'!AE62)*100</f>
        <v>-12.204572810559311</v>
      </c>
      <c r="G68" s="98">
        <f>'Funding @ private'!AJ62/1000</f>
        <v>13584.985000000001</v>
      </c>
      <c r="H68" s="108">
        <f>(('Funding @ private'!AJ62-'Funding @ private'!AE62)/'Funding @ private'!AE62)*100</f>
        <v>-3.5758536329441668</v>
      </c>
      <c r="I68" s="98">
        <f>'Fundg @ proprietary'!AJ62/1000</f>
        <v>389.97027000000003</v>
      </c>
      <c r="J68" s="113">
        <f>(('Fundg @ proprietary'!AJ62-'Fundg @ proprietary'!AE62)/'Fundg @ proprietary'!AE62)*100</f>
        <v>-65.35444931558537</v>
      </c>
      <c r="K68" s="110"/>
      <c r="L68" s="98">
        <f>'Total $ per recip'!AJ62</f>
        <v>3971.0688306323482</v>
      </c>
      <c r="M68" s="108">
        <f>(('Total $ per recip'!AJ62-'Total $ per recip'!AE62)/'Total $ per recip'!AE62)*100</f>
        <v>11.778087389123531</v>
      </c>
      <c r="N68" s="98">
        <f>+'Public $ per recip'!AJ62</f>
        <v>3769.7828727156138</v>
      </c>
      <c r="O68" s="108">
        <f>(('Public $ per recip'!AJ62-'Public $ per recip'!AE62)/'Public $ per recip'!AE62)*100</f>
        <v>12.242470637350035</v>
      </c>
      <c r="P68" s="98">
        <f>'Private $ per recip'!AJ62</f>
        <v>4363.9527786700928</v>
      </c>
      <c r="Q68" s="108">
        <f>(('Private $ per recip'!AJ62-'Private $ per recip'!AE62)/'Private $ per recip'!AE62)*100</f>
        <v>10.083975646809</v>
      </c>
      <c r="R68" s="98">
        <f>'Proprietary $ per recip'!AJ62</f>
        <v>4333.0030000000006</v>
      </c>
      <c r="S68" s="113">
        <f>(('Proprietary $ per recip'!AJ62-'Proprietary $ per recip'!AE62)/'Proprietary $ per recip'!AE62)*100</f>
        <v>12.790515005927627</v>
      </c>
      <c r="T68" s="118" t="s">
        <v>71</v>
      </c>
    </row>
    <row r="69" spans="1:20">
      <c r="A69" s="103" t="s">
        <v>72</v>
      </c>
      <c r="B69" s="103"/>
      <c r="C69" s="101">
        <f>'Total Funding'!BM63/1000</f>
        <v>226686.72838000002</v>
      </c>
      <c r="D69" s="107">
        <f>(('Total Funding'!BM63-'Total Funding'!BC63)/'Total Funding'!BC63)*100</f>
        <v>66.772463293858422</v>
      </c>
      <c r="E69" s="101">
        <f>'Funding @ public'!AJ63/1000</f>
        <v>7565.8195800000003</v>
      </c>
      <c r="F69" s="107">
        <f>(('Funding @ public'!AJ63-'Funding @ public'!AE63)/'Funding @ public'!AE63)*100</f>
        <v>-20.473531478047928</v>
      </c>
      <c r="G69" s="101">
        <f>'Funding @ private'!AJ63/1000</f>
        <v>42720.960299999999</v>
      </c>
      <c r="H69" s="107">
        <f>(('Funding @ private'!AJ63-'Funding @ private'!AE63)/'Funding @ private'!AE63)*100</f>
        <v>2.0689191552269222</v>
      </c>
      <c r="I69" s="101">
        <f>'Fundg @ proprietary'!AJ63/1000</f>
        <v>176399.9485</v>
      </c>
      <c r="J69" s="112">
        <f>(('Fundg @ proprietary'!AJ63-'Fundg @ proprietary'!AE63)/'Fundg @ proprietary'!AE63)*100</f>
        <v>108.61623328451815</v>
      </c>
      <c r="K69" s="110"/>
      <c r="L69" s="103">
        <f>'Total $ per recip'!AJ63</f>
        <v>3999.8364043476731</v>
      </c>
      <c r="M69" s="165">
        <f>(('Total $ per recip'!AJ63-'Total $ per recip'!AE63)/'Total $ per recip'!AE63)*100</f>
        <v>17.850696659062994</v>
      </c>
      <c r="N69" s="103">
        <f>+'Public $ per recip'!AJ63</f>
        <v>3963.2370770036669</v>
      </c>
      <c r="O69" s="165">
        <f>(('Public $ per recip'!AJ63-'Public $ per recip'!AE63)/'Public $ per recip'!AE63)*100</f>
        <v>16.852668519683373</v>
      </c>
      <c r="P69" s="103">
        <f>'Private $ per recip'!AJ63</f>
        <v>4800.1078988764039</v>
      </c>
      <c r="Q69" s="165">
        <f>(('Private $ per recip'!AJ63-'Private $ per recip'!AE63)/'Private $ per recip'!AE63)*100</f>
        <v>13.22768975500621</v>
      </c>
      <c r="R69" s="103">
        <f>'Proprietary $ per recip'!AJ63</f>
        <v>3846.0688651477162</v>
      </c>
      <c r="S69" s="166">
        <f>(('Proprietary $ per recip'!AJ63-'Proprietary $ per recip'!AE63)/'Proprietary $ per recip'!AE63)*100</f>
        <v>24.496564291519601</v>
      </c>
      <c r="T69" s="122" t="s">
        <v>72</v>
      </c>
    </row>
    <row r="70" spans="1:20" ht="71.25" customHeight="1">
      <c r="A70" s="186" t="s">
        <v>73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4"/>
      <c r="L70" s="1" t="s">
        <v>9</v>
      </c>
      <c r="P70" s="3"/>
      <c r="Q70" s="3"/>
      <c r="R70" s="3"/>
      <c r="S70" s="3"/>
      <c r="T70" s="3"/>
    </row>
    <row r="71" spans="1:20" ht="27" customHeight="1">
      <c r="A71" s="9" t="s">
        <v>74</v>
      </c>
      <c r="B71" s="188" t="s">
        <v>75</v>
      </c>
      <c r="C71" s="188"/>
      <c r="D71" s="188"/>
      <c r="E71" s="188"/>
      <c r="F71" s="188"/>
      <c r="G71" s="188"/>
      <c r="H71" s="188"/>
      <c r="I71" s="188"/>
      <c r="J71" s="188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>
      <c r="A72" s="9"/>
      <c r="B72" s="183" t="s">
        <v>76</v>
      </c>
      <c r="C72" s="127"/>
      <c r="D72" s="127"/>
      <c r="E72" s="127"/>
      <c r="F72" s="127"/>
      <c r="G72" s="127"/>
      <c r="H72" s="127"/>
      <c r="I72" s="127"/>
      <c r="J72" s="127"/>
      <c r="K72" s="3"/>
      <c r="P72" s="3"/>
      <c r="Q72" s="3"/>
      <c r="R72" s="3"/>
      <c r="S72" s="3"/>
      <c r="T72" s="28" t="s">
        <v>77</v>
      </c>
    </row>
    <row r="73" spans="1:20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26"/>
    </row>
    <row r="74" spans="1:20">
      <c r="N74" s="3"/>
      <c r="O74" s="3"/>
      <c r="P74" s="3"/>
      <c r="Q74" s="3"/>
      <c r="R74" s="3"/>
      <c r="S74" s="3"/>
      <c r="T74" s="3"/>
    </row>
  </sheetData>
  <mergeCells count="2">
    <mergeCell ref="A70:J70"/>
    <mergeCell ref="B71:J71"/>
  </mergeCells>
  <phoneticPr fontId="7" type="noConversion"/>
  <printOptions horizontalCentered="1"/>
  <pageMargins left="0.5" right="0.5" top="0.5" bottom="0.5" header="0.5" footer="0.45"/>
  <pageSetup scale="67" orientation="portrait" verticalDpi="300" r:id="rId1"/>
  <headerFooter alignWithMargins="0">
    <oddFooter>&amp;L&amp;"Arial,Regular"&amp;8SREB Fact Book&amp;R&amp;"Arial,Regular"&amp;8&amp;D</oddFooter>
  </headerFooter>
  <colBreaks count="1" manualBreakCount="1">
    <brk id="10" max="72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7"/>
  </sheetPr>
  <dimension ref="A1:AJ71"/>
  <sheetViews>
    <sheetView zoomScale="96" zoomScaleNormal="96" workbookViewId="0">
      <pane xSplit="1" ySplit="3" topLeftCell="M4" activePane="bottomRight" state="frozen"/>
      <selection pane="bottomRight" activeCell="AI23" sqref="AI23"/>
      <selection pane="bottomLeft" activeCell="K30" sqref="K30"/>
      <selection pane="topRight" activeCell="K30" sqref="K30"/>
    </sheetView>
  </sheetViews>
  <sheetFormatPr defaultColWidth="9.7109375" defaultRowHeight="12.75"/>
  <cols>
    <col min="1" max="1" width="21.5703125" customWidth="1"/>
    <col min="2" max="12" width="11.42578125" style="1" customWidth="1"/>
    <col min="13" max="13" width="10.85546875" style="1" bestFit="1" customWidth="1"/>
    <col min="14" max="14" width="11.28515625" style="1" bestFit="1" customWidth="1"/>
    <col min="15" max="15" width="11.28515625" style="1" customWidth="1"/>
    <col min="16" max="16" width="9.28515625" style="1" customWidth="1"/>
    <col min="17" max="27" width="9.7109375" style="1"/>
    <col min="28" max="28" width="7.85546875" style="1" bestFit="1" customWidth="1"/>
    <col min="29" max="16384" width="9.7109375" style="1"/>
  </cols>
  <sheetData>
    <row r="1" spans="1:36" s="49" customFormat="1">
      <c r="A1" s="54"/>
      <c r="AB1" s="91"/>
    </row>
    <row r="2" spans="1:36" s="49" customFormat="1">
      <c r="A2" s="54"/>
      <c r="B2" s="92" t="s">
        <v>221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167"/>
      <c r="AD2" s="167"/>
      <c r="AE2" s="167"/>
      <c r="AF2" s="167"/>
      <c r="AG2" s="167"/>
      <c r="AH2" s="167"/>
      <c r="AI2" s="167"/>
      <c r="AJ2" s="167"/>
    </row>
    <row r="3" spans="1:36" s="50" customFormat="1">
      <c r="A3" s="57"/>
      <c r="B3" s="93" t="s">
        <v>79</v>
      </c>
      <c r="C3" s="93" t="s">
        <v>80</v>
      </c>
      <c r="D3" s="93" t="s">
        <v>81</v>
      </c>
      <c r="E3" s="93" t="s">
        <v>82</v>
      </c>
      <c r="F3" s="93" t="s">
        <v>83</v>
      </c>
      <c r="G3" s="93" t="s">
        <v>84</v>
      </c>
      <c r="H3" s="93" t="s">
        <v>85</v>
      </c>
      <c r="I3" s="93" t="s">
        <v>86</v>
      </c>
      <c r="J3" s="93" t="s">
        <v>87</v>
      </c>
      <c r="K3" s="93" t="s">
        <v>88</v>
      </c>
      <c r="L3" s="93" t="s">
        <v>89</v>
      </c>
      <c r="M3" s="93" t="s">
        <v>90</v>
      </c>
      <c r="N3" s="93" t="s">
        <v>91</v>
      </c>
      <c r="O3" s="93" t="s">
        <v>92</v>
      </c>
      <c r="P3" s="93" t="s">
        <v>93</v>
      </c>
      <c r="Q3" s="93" t="s">
        <v>94</v>
      </c>
      <c r="R3" s="93" t="s">
        <v>95</v>
      </c>
      <c r="S3" s="93" t="s">
        <v>96</v>
      </c>
      <c r="T3" s="93" t="s">
        <v>97</v>
      </c>
      <c r="U3" s="93" t="s">
        <v>98</v>
      </c>
      <c r="V3" s="93" t="s">
        <v>99</v>
      </c>
      <c r="W3" s="93" t="s">
        <v>100</v>
      </c>
      <c r="X3" s="93" t="s">
        <v>101</v>
      </c>
      <c r="Y3" s="93" t="s">
        <v>102</v>
      </c>
      <c r="Z3" s="93" t="s">
        <v>103</v>
      </c>
      <c r="AA3" s="93" t="s">
        <v>104</v>
      </c>
      <c r="AB3" s="93" t="s">
        <v>105</v>
      </c>
      <c r="AC3" s="172" t="s">
        <v>106</v>
      </c>
      <c r="AD3" s="172" t="s">
        <v>107</v>
      </c>
      <c r="AE3" s="172" t="s">
        <v>108</v>
      </c>
      <c r="AF3" s="172" t="s">
        <v>109</v>
      </c>
      <c r="AG3" s="172" t="s">
        <v>110</v>
      </c>
      <c r="AH3" s="172" t="s">
        <v>111</v>
      </c>
      <c r="AI3" s="153" t="s">
        <v>112</v>
      </c>
      <c r="AJ3" s="179" t="s">
        <v>14</v>
      </c>
    </row>
    <row r="4" spans="1:36">
      <c r="A4" s="38" t="s">
        <v>15</v>
      </c>
      <c r="B4" s="94">
        <f>+'Funding @ private'!B4/PrivateRecips!B4</f>
        <v>1086.3236351949065</v>
      </c>
      <c r="C4" s="94">
        <f>+'Funding @ private'!C4/PrivateRecips!C4</f>
        <v>1168.8532511197641</v>
      </c>
      <c r="D4" s="94">
        <f>+'Funding @ private'!D4/PrivateRecips!D4</f>
        <v>1517.2648765318893</v>
      </c>
      <c r="E4" s="94">
        <f>+'Funding @ private'!E4/PrivateRecips!E4</f>
        <v>1486.7405100262704</v>
      </c>
      <c r="F4" s="94">
        <f>+'Funding @ private'!F4/PrivateRecips!F4</f>
        <v>1531.0569833480813</v>
      </c>
      <c r="G4" s="94">
        <f>+'Funding @ private'!G4/PrivateRecips!G4</f>
        <v>1550.9081224053782</v>
      </c>
      <c r="H4" s="94">
        <f>+'Funding @ private'!H4/PrivateRecips!H4</f>
        <v>1631.2934800547816</v>
      </c>
      <c r="I4" s="94">
        <f>+'Funding @ private'!I4/PrivateRecips!I4</f>
        <v>1630.353914026166</v>
      </c>
      <c r="J4" s="94">
        <f>+'Funding @ private'!J4/PrivateRecips!J4</f>
        <v>1514.4756027951707</v>
      </c>
      <c r="K4" s="94">
        <f>+'Funding @ private'!K4/PrivateRecips!K4</f>
        <v>1534.6549118903147</v>
      </c>
      <c r="L4" s="94">
        <f>+'Funding @ private'!L4/PrivateRecips!L4</f>
        <v>1544.1868398112244</v>
      </c>
      <c r="M4" s="94">
        <f>+'Funding @ private'!M4/PrivateRecips!M4</f>
        <v>1603.5157254785461</v>
      </c>
      <c r="N4" s="94">
        <f>+'Funding @ private'!N4/PrivateRecips!N4</f>
        <v>1778.6415756136662</v>
      </c>
      <c r="O4" s="94">
        <f>+'Funding @ private'!O4/PrivateRecips!O4</f>
        <v>1967.6101539514398</v>
      </c>
      <c r="P4" s="94">
        <f>+'Funding @ private'!P4/PrivateRecips!P4</f>
        <v>1967.7253496012556</v>
      </c>
      <c r="Q4" s="94">
        <f>+'Funding @ private'!Q4/PrivateRecips!Q4</f>
        <v>2108.0971866006557</v>
      </c>
      <c r="R4" s="94">
        <f>+'Funding @ private'!R4/PrivateRecips!R4</f>
        <v>2385.0095810603584</v>
      </c>
      <c r="S4" s="94">
        <f>+'Funding @ private'!S4/PrivateRecips!S4</f>
        <v>2526.7286778336565</v>
      </c>
      <c r="T4" s="94">
        <f>+'Funding @ private'!T4/PrivateRecips!T4</f>
        <v>2567.9830315922809</v>
      </c>
      <c r="U4" s="94">
        <f>+'Funding @ private'!U4/PrivateRecips!U4</f>
        <v>2582.268038223594</v>
      </c>
      <c r="V4" s="94">
        <f>+'Funding @ private'!V4/PrivateRecips!V4</f>
        <v>2568.2264391369995</v>
      </c>
      <c r="W4" s="94">
        <f>+'Funding @ private'!W4/PrivateRecips!W4</f>
        <v>2600.5141162944037</v>
      </c>
      <c r="X4" s="94">
        <f>+'Funding @ private'!X4/PrivateRecips!X4</f>
        <v>2792.4637888333696</v>
      </c>
      <c r="Y4" s="94">
        <f>+'Funding @ private'!Y4/PrivateRecips!Y4</f>
        <v>3186.6439873754089</v>
      </c>
      <c r="Z4" s="94">
        <f>+'Funding @ private'!Z4/PrivateRecips!Z4</f>
        <v>3808.4193208468146</v>
      </c>
      <c r="AA4" s="94">
        <f>+'Funding @ private'!AA4/PrivateRecips!AA4</f>
        <v>3885.0159595961482</v>
      </c>
      <c r="AB4" s="94">
        <f>+'Funding @ private'!AB4/PrivateRecips!AB4</f>
        <v>3701.907656430928</v>
      </c>
      <c r="AC4" s="94">
        <f>+'Funding @ private'!AC4/PrivateRecips!AC4</f>
        <v>3726.6323227956409</v>
      </c>
      <c r="AD4" s="94">
        <f>+'Funding @ private'!AD4/PrivateRecips!AD4</f>
        <v>3797.7902373652623</v>
      </c>
      <c r="AE4" s="94">
        <f>+'Funding @ private'!AE4/PrivateRecips!AE4</f>
        <v>3820.1080614267275</v>
      </c>
      <c r="AF4" s="94">
        <f>+'Funding @ private'!AF4/PrivateRecips!AF4</f>
        <v>3858.2011233963108</v>
      </c>
      <c r="AG4" s="94">
        <f>+'Funding @ private'!AG4/PrivateRecips!AG4</f>
        <v>3874.3673369138478</v>
      </c>
      <c r="AH4" s="94">
        <f>+'Funding @ private'!AH4/PrivateRecips!AH4</f>
        <v>4157.9805658538353</v>
      </c>
      <c r="AI4" s="94">
        <f>+'Funding @ private'!AI4/PrivateRecips!AI4</f>
        <v>4259.5946737166169</v>
      </c>
      <c r="AJ4" s="94">
        <f>+'Funding @ private'!AJ4/PrivateRecips!AJ4</f>
        <v>4313.1679033320606</v>
      </c>
    </row>
    <row r="5" spans="1:36">
      <c r="A5" s="39" t="s">
        <v>16</v>
      </c>
      <c r="B5" s="94">
        <f>+'Funding @ private'!B5/PrivateRecips!B5</f>
        <v>1128.1909337915051</v>
      </c>
      <c r="C5" s="94">
        <f>+'Funding @ private'!C5/PrivateRecips!C5</f>
        <v>1254.1538391240051</v>
      </c>
      <c r="D5" s="94">
        <f>+'Funding @ private'!D5/PrivateRecips!D5</f>
        <v>1461.3618198186493</v>
      </c>
      <c r="E5" s="94">
        <f>+'Funding @ private'!E5/PrivateRecips!E5</f>
        <v>1462.9023569273752</v>
      </c>
      <c r="F5" s="94">
        <f>+'Funding @ private'!F5/PrivateRecips!F5</f>
        <v>1505.259799459639</v>
      </c>
      <c r="G5" s="94">
        <f>+'Funding @ private'!G5/PrivateRecips!G5</f>
        <v>1509.1084012014094</v>
      </c>
      <c r="H5" s="94">
        <f>+'Funding @ private'!H5/PrivateRecips!H5</f>
        <v>1588.6182003151741</v>
      </c>
      <c r="I5" s="94">
        <f>+'Funding @ private'!I5/PrivateRecips!I5</f>
        <v>1594.0407168386355</v>
      </c>
      <c r="J5" s="94">
        <f>+'Funding @ private'!J5/PrivateRecips!J5</f>
        <v>1519.9014027214635</v>
      </c>
      <c r="K5" s="94">
        <f>+'Funding @ private'!K5/PrivateRecips!K5</f>
        <v>1536.1487264190819</v>
      </c>
      <c r="L5" s="94">
        <f>+'Funding @ private'!L5/PrivateRecips!L5</f>
        <v>1532.8262221362281</v>
      </c>
      <c r="M5" s="94">
        <f>+'Funding @ private'!M5/PrivateRecips!M5</f>
        <v>1598.9031098619278</v>
      </c>
      <c r="N5" s="94">
        <f>+'Funding @ private'!N5/PrivateRecips!N5</f>
        <v>1775.4535008436555</v>
      </c>
      <c r="O5" s="94">
        <f>+'Funding @ private'!O5/PrivateRecips!O5</f>
        <v>1965.4600699213386</v>
      </c>
      <c r="P5" s="94">
        <f>+'Funding @ private'!P5/PrivateRecips!P5</f>
        <v>2025.5034896235697</v>
      </c>
      <c r="Q5" s="94">
        <f>+'Funding @ private'!Q5/PrivateRecips!Q5</f>
        <v>2167.8659302647061</v>
      </c>
      <c r="R5" s="94">
        <f>+'Funding @ private'!R5/PrivateRecips!R5</f>
        <v>2469.7638027651465</v>
      </c>
      <c r="S5" s="94">
        <f>+'Funding @ private'!S5/PrivateRecips!S5</f>
        <v>2608.4041461288361</v>
      </c>
      <c r="T5" s="94">
        <f>+'Funding @ private'!T5/PrivateRecips!T5</f>
        <v>2641.8280560313378</v>
      </c>
      <c r="U5" s="94">
        <f>+'Funding @ private'!U5/PrivateRecips!U5</f>
        <v>2657.9869657581103</v>
      </c>
      <c r="V5" s="94">
        <f>+'Funding @ private'!V5/PrivateRecips!V5</f>
        <v>2636.8781666477894</v>
      </c>
      <c r="W5" s="94">
        <f>+'Funding @ private'!W5/PrivateRecips!W5</f>
        <v>2674.3260888459158</v>
      </c>
      <c r="X5" s="94">
        <f>+'Funding @ private'!X5/PrivateRecips!X5</f>
        <v>2861.0267423014589</v>
      </c>
      <c r="Y5" s="94">
        <f>+'Funding @ private'!Y5/PrivateRecips!Y5</f>
        <v>3256.3133737081621</v>
      </c>
      <c r="Z5" s="94">
        <f>+'Funding @ private'!Z5/PrivateRecips!Z5</f>
        <v>3932.5133419764998</v>
      </c>
      <c r="AA5" s="94">
        <f>+'Funding @ private'!AA5/PrivateRecips!AA5</f>
        <v>4011.0041621347741</v>
      </c>
      <c r="AB5" s="94">
        <f>+'Funding @ private'!AB5/PrivateRecips!AB5</f>
        <v>3768.807294126007</v>
      </c>
      <c r="AC5" s="94">
        <f>+'Funding @ private'!AC5/PrivateRecips!AC5</f>
        <v>3766.6687162569847</v>
      </c>
      <c r="AD5" s="94">
        <f>+'Funding @ private'!AD5/PrivateRecips!AD5</f>
        <v>3860.0457282284156</v>
      </c>
      <c r="AE5" s="94">
        <f>+'Funding @ private'!AE5/PrivateRecips!AE5</f>
        <v>3868.9831914573492</v>
      </c>
      <c r="AF5" s="94">
        <f>+'Funding @ private'!AF5/PrivateRecips!AF5</f>
        <v>3948.1681607743017</v>
      </c>
      <c r="AG5" s="94">
        <f>+'Funding @ private'!AG5/PrivateRecips!AG5</f>
        <v>3977.0453939990093</v>
      </c>
      <c r="AH5" s="94">
        <f>+'Funding @ private'!AH5/PrivateRecips!AH5</f>
        <v>4333.1011029582196</v>
      </c>
      <c r="AI5" s="94">
        <f>+'Funding @ private'!AI5/PrivateRecips!AI5</f>
        <v>4440.4070461164583</v>
      </c>
      <c r="AJ5" s="94">
        <f>+'Funding @ private'!AJ5/PrivateRecips!AJ5</f>
        <v>4507.3436020616809</v>
      </c>
    </row>
    <row r="6" spans="1:36">
      <c r="A6" s="40" t="s">
        <v>113</v>
      </c>
      <c r="B6" s="40">
        <f t="shared" ref="B6:Z6" si="0">(B5/B4)*100</f>
        <v>103.85403550472203</v>
      </c>
      <c r="C6" s="40">
        <f t="shared" si="0"/>
        <v>107.297801321297</v>
      </c>
      <c r="D6" s="40">
        <f t="shared" si="0"/>
        <v>96.315537413545016</v>
      </c>
      <c r="E6" s="40">
        <f t="shared" si="0"/>
        <v>98.396616427807302</v>
      </c>
      <c r="F6" s="40">
        <f t="shared" si="0"/>
        <v>98.315073562315774</v>
      </c>
      <c r="G6" s="40">
        <f t="shared" si="0"/>
        <v>97.304822858291601</v>
      </c>
      <c r="H6" s="40">
        <f t="shared" si="0"/>
        <v>97.383960626252588</v>
      </c>
      <c r="I6" s="40">
        <f t="shared" si="0"/>
        <v>97.772680098773463</v>
      </c>
      <c r="J6" s="40">
        <f t="shared" si="0"/>
        <v>100.35826261686083</v>
      </c>
      <c r="K6" s="40">
        <f t="shared" si="0"/>
        <v>100.09733879044684</v>
      </c>
      <c r="L6" s="40">
        <f t="shared" si="0"/>
        <v>99.26429772731484</v>
      </c>
      <c r="M6" s="40">
        <f t="shared" si="0"/>
        <v>99.712343599546443</v>
      </c>
      <c r="N6" s="40">
        <f t="shared" si="0"/>
        <v>99.820757885471636</v>
      </c>
      <c r="O6" s="40">
        <f t="shared" si="0"/>
        <v>99.890726116360838</v>
      </c>
      <c r="P6" s="40">
        <f t="shared" si="0"/>
        <v>102.93629088195782</v>
      </c>
      <c r="Q6" s="40">
        <f t="shared" si="0"/>
        <v>102.8351986826769</v>
      </c>
      <c r="R6" s="40">
        <f t="shared" si="0"/>
        <v>103.55362185451294</v>
      </c>
      <c r="S6" s="40">
        <f t="shared" si="0"/>
        <v>103.23245898982734</v>
      </c>
      <c r="T6" s="40">
        <f t="shared" si="0"/>
        <v>102.87560406476943</v>
      </c>
      <c r="U6" s="40">
        <f t="shared" si="0"/>
        <v>102.93226444403523</v>
      </c>
      <c r="V6" s="40">
        <f t="shared" si="0"/>
        <v>102.67311816686455</v>
      </c>
      <c r="W6" s="40">
        <f t="shared" si="0"/>
        <v>102.83836077216495</v>
      </c>
      <c r="X6" s="40">
        <f t="shared" si="0"/>
        <v>102.45528531980474</v>
      </c>
      <c r="Y6" s="40">
        <f t="shared" si="0"/>
        <v>102.18629337349148</v>
      </c>
      <c r="Z6" s="40">
        <f t="shared" si="0"/>
        <v>103.258412760654</v>
      </c>
      <c r="AA6" s="40">
        <f t="shared" ref="AA6:AB6" si="1">(AA5/AA4)*100</f>
        <v>103.24292625432928</v>
      </c>
      <c r="AB6" s="40">
        <f t="shared" si="1"/>
        <v>101.80716657204729</v>
      </c>
      <c r="AC6" s="40">
        <f t="shared" ref="AC6:AD6" si="2">(AC5/AC4)*100</f>
        <v>101.07433172884922</v>
      </c>
      <c r="AD6" s="40">
        <f t="shared" si="2"/>
        <v>101.63925564531293</v>
      </c>
      <c r="AE6" s="40">
        <f t="shared" ref="AE6:AF6" si="3">(AE5/AE4)*100</f>
        <v>101.27941747313733</v>
      </c>
      <c r="AF6" s="40">
        <f t="shared" si="3"/>
        <v>102.33183897107972</v>
      </c>
      <c r="AG6" s="40">
        <f t="shared" ref="AG6:AH6" si="4">(AG5/AG4)*100</f>
        <v>102.65018900265017</v>
      </c>
      <c r="AH6" s="40">
        <f t="shared" si="4"/>
        <v>104.21167281402202</v>
      </c>
      <c r="AI6" s="40">
        <f t="shared" ref="AI6:AJ6" si="5">(AI5/AI4)*100</f>
        <v>104.24482576982091</v>
      </c>
      <c r="AJ6" s="40">
        <f t="shared" si="5"/>
        <v>104.50192765692272</v>
      </c>
    </row>
    <row r="7" spans="1:36">
      <c r="A7" s="41" t="s">
        <v>18</v>
      </c>
      <c r="B7" s="94">
        <f>+'Funding @ private'!B7/PrivateRecips!B7</f>
        <v>1224.5943735035914</v>
      </c>
      <c r="C7" s="94">
        <f>+'Funding @ private'!C7/PrivateRecips!C7</f>
        <v>1322.1819284414796</v>
      </c>
      <c r="D7" s="94">
        <f>+'Funding @ private'!D7/PrivateRecips!D7</f>
        <v>1543.3236865538736</v>
      </c>
      <c r="E7" s="94">
        <f>+'Funding @ private'!E7/PrivateRecips!E7</f>
        <v>1474.3914728682171</v>
      </c>
      <c r="F7" s="94">
        <f>+'Funding @ private'!F7/PrivateRecips!F7</f>
        <v>1542.5710872162485</v>
      </c>
      <c r="G7" s="94">
        <f>+'Funding @ private'!G7/PrivateRecips!G7</f>
        <v>1525.8066012725344</v>
      </c>
      <c r="H7" s="94">
        <f>+'Funding @ private'!H7/PrivateRecips!H7</f>
        <v>1599.3435841775206</v>
      </c>
      <c r="I7" s="94">
        <f>+'Funding @ private'!I7/PrivateRecips!I7</f>
        <v>1625.7017323911557</v>
      </c>
      <c r="J7" s="94">
        <f>+'Funding @ private'!J7/PrivateRecips!J7</f>
        <v>1583.2202133194589</v>
      </c>
      <c r="K7" s="94">
        <f>+'Funding @ private'!K7/PrivateRecips!K7</f>
        <v>1609.3689367956883</v>
      </c>
      <c r="L7" s="94">
        <f>+'Funding @ private'!L7/PrivateRecips!L7</f>
        <v>1644.3325596389427</v>
      </c>
      <c r="M7" s="94">
        <f>+'Funding @ private'!M7/PrivateRecips!M7</f>
        <v>1751.6717873689345</v>
      </c>
      <c r="N7" s="94">
        <f>+'Funding @ private'!N7/PrivateRecips!N7</f>
        <v>1926.4935782018965</v>
      </c>
      <c r="O7" s="94">
        <f>+'Funding @ private'!O7/PrivateRecips!O7</f>
        <v>2131.3108348134992</v>
      </c>
      <c r="P7" s="94">
        <f>+'Funding @ private'!P7/PrivateRecips!P7</f>
        <v>2146.2618042226486</v>
      </c>
      <c r="Q7" s="94">
        <f>+'Funding @ private'!Q7/PrivateRecips!Q7</f>
        <v>2282.2908340853423</v>
      </c>
      <c r="R7" s="94">
        <f>+'Funding @ private'!R7/PrivateRecips!R7</f>
        <v>2650.7045583506715</v>
      </c>
      <c r="S7" s="94">
        <f>+'Funding @ private'!S7/PrivateRecips!S7</f>
        <v>2785.3798695415835</v>
      </c>
      <c r="T7" s="94">
        <f>+'Funding @ private'!T7/PrivateRecips!T7</f>
        <v>2827.9011610598391</v>
      </c>
      <c r="U7" s="94">
        <f>+'Funding @ private'!U7/PrivateRecips!U7</f>
        <v>2827.9274637318658</v>
      </c>
      <c r="V7" s="94">
        <f>+'Funding @ private'!V7/PrivateRecips!V7</f>
        <v>2826.4747970952585</v>
      </c>
      <c r="W7" s="94">
        <f>+'Funding @ private'!W7/PrivateRecips!W7</f>
        <v>2857.6824945295407</v>
      </c>
      <c r="X7" s="94">
        <f>+'Funding @ private'!X7/PrivateRecips!X7</f>
        <v>3086.8478307791929</v>
      </c>
      <c r="Y7" s="94">
        <f>+'Funding @ private'!Y7/PrivateRecips!Y7</f>
        <v>3481.6564342346005</v>
      </c>
      <c r="Z7" s="94">
        <f>+'Funding @ private'!Z7/PrivateRecips!Z7</f>
        <v>4102.056470324892</v>
      </c>
      <c r="AA7" s="94">
        <f>+'Funding @ private'!AA7/PrivateRecips!AA7</f>
        <v>4209.5621131666094</v>
      </c>
      <c r="AB7" s="94">
        <f>+'Funding @ private'!AB7/PrivateRecips!AB7</f>
        <v>3897.7437536539237</v>
      </c>
      <c r="AC7" s="94">
        <f>+'Funding @ private'!AC7/PrivateRecips!AC7</f>
        <v>3985.969891104171</v>
      </c>
      <c r="AD7" s="94">
        <f>+'Funding @ private'!AD7/PrivateRecips!AD7</f>
        <v>4055.6442679512511</v>
      </c>
      <c r="AE7" s="94">
        <f>+'Funding @ private'!AE7/PrivateRecips!AE7</f>
        <v>4156.4232960710169</v>
      </c>
      <c r="AF7" s="94">
        <f>+'Funding @ private'!AF7/PrivateRecips!AF7</f>
        <v>4151.2988062225231</v>
      </c>
      <c r="AG7" s="94">
        <f>+'Funding @ private'!AG7/PrivateRecips!AG7</f>
        <v>4172.0658283970561</v>
      </c>
      <c r="AH7" s="94">
        <f>+'Funding @ private'!AH7/PrivateRecips!AH7</f>
        <v>4455.068531853457</v>
      </c>
      <c r="AI7" s="94">
        <f>+'Funding @ private'!AI7/PrivateRecips!AI7</f>
        <v>4711.0256973379628</v>
      </c>
      <c r="AJ7" s="94">
        <f>+'Funding @ private'!AJ7/PrivateRecips!AJ7</f>
        <v>4754.0982436974782</v>
      </c>
    </row>
    <row r="8" spans="1:36">
      <c r="A8" s="41" t="s">
        <v>19</v>
      </c>
      <c r="B8" s="94">
        <f>+'Funding @ private'!B8/PrivateRecips!B8</f>
        <v>1017.4185393258427</v>
      </c>
      <c r="C8" s="94">
        <f>+'Funding @ private'!C8/PrivateRecips!C8</f>
        <v>1256.9733295096071</v>
      </c>
      <c r="D8" s="94">
        <f>+'Funding @ private'!D8/PrivateRecips!D8</f>
        <v>1472.9028685032661</v>
      </c>
      <c r="E8" s="94">
        <f>+'Funding @ private'!E8/PrivateRecips!E8</f>
        <v>1525.757013789824</v>
      </c>
      <c r="F8" s="94">
        <f>+'Funding @ private'!F8/PrivateRecips!F8</f>
        <v>1560.3234803337307</v>
      </c>
      <c r="G8" s="94">
        <f>+'Funding @ private'!G8/PrivateRecips!G8</f>
        <v>1579.6314911862792</v>
      </c>
      <c r="H8" s="94">
        <f>+'Funding @ private'!H8/PrivateRecips!H8</f>
        <v>1643.5787375415282</v>
      </c>
      <c r="I8" s="94">
        <f>+'Funding @ private'!I8/PrivateRecips!I8</f>
        <v>1624.018928164196</v>
      </c>
      <c r="J8" s="94">
        <f>+'Funding @ private'!J8/PrivateRecips!J8</f>
        <v>1539.5198579986688</v>
      </c>
      <c r="K8" s="94">
        <f>+'Funding @ private'!K8/PrivateRecips!K8</f>
        <v>1561.0225115868461</v>
      </c>
      <c r="L8" s="94">
        <f>+'Funding @ private'!L8/PrivateRecips!L8</f>
        <v>1532.6958128078818</v>
      </c>
      <c r="M8" s="94">
        <f>+'Funding @ private'!M8/PrivateRecips!M8</f>
        <v>1617.1471551371264</v>
      </c>
      <c r="N8" s="94">
        <f>+'Funding @ private'!N8/PrivateRecips!N8</f>
        <v>1779.700185356812</v>
      </c>
      <c r="O8" s="94">
        <f>+'Funding @ private'!O8/PrivateRecips!O8</f>
        <v>1975.3237533775484</v>
      </c>
      <c r="P8" s="94">
        <f>+'Funding @ private'!P8/PrivateRecips!P8</f>
        <v>2036.0814549180327</v>
      </c>
      <c r="Q8" s="94">
        <f>+'Funding @ private'!Q8/PrivateRecips!Q8</f>
        <v>2187.3638807429129</v>
      </c>
      <c r="R8" s="94">
        <f>+'Funding @ private'!R8/PrivateRecips!R8</f>
        <v>2482.1821535623703</v>
      </c>
      <c r="S8" s="94">
        <f>+'Funding @ private'!S8/PrivateRecips!S8</f>
        <v>2661.5871710526317</v>
      </c>
      <c r="T8" s="94">
        <f>+'Funding @ private'!T8/PrivateRecips!T8</f>
        <v>2718.7688182720954</v>
      </c>
      <c r="U8" s="94">
        <f>+'Funding @ private'!U8/PrivateRecips!U8</f>
        <v>2749.1462293712138</v>
      </c>
      <c r="V8" s="94">
        <f>+'Funding @ private'!V8/PrivateRecips!V8</f>
        <v>2733.7966339410941</v>
      </c>
      <c r="W8" s="94">
        <f>+'Funding @ private'!W8/PrivateRecips!W8</f>
        <v>2719.993278566094</v>
      </c>
      <c r="X8" s="94">
        <f>+'Funding @ private'!X8/PrivateRecips!X8</f>
        <v>2913.5637520622199</v>
      </c>
      <c r="Y8" s="94">
        <f>+'Funding @ private'!Y8/PrivateRecips!Y8</f>
        <v>3342.9874371859296</v>
      </c>
      <c r="Z8" s="94">
        <f>+'Funding @ private'!Z8/PrivateRecips!Z8</f>
        <v>3908.4474798387096</v>
      </c>
      <c r="AA8" s="94">
        <f>+'Funding @ private'!AA8/PrivateRecips!AA8</f>
        <v>3982.9394549618319</v>
      </c>
      <c r="AB8" s="94">
        <f>+'Funding @ private'!AB8/PrivateRecips!AB8</f>
        <v>3827.9546788310345</v>
      </c>
      <c r="AC8" s="94">
        <f>+'Funding @ private'!AC8/PrivateRecips!AC8</f>
        <v>3848.1777576130421</v>
      </c>
      <c r="AD8" s="94">
        <f>+'Funding @ private'!AD8/PrivateRecips!AD8</f>
        <v>3966.1077037939967</v>
      </c>
      <c r="AE8" s="94">
        <f>+'Funding @ private'!AE8/PrivateRecips!AE8</f>
        <v>3915.1634320142816</v>
      </c>
      <c r="AF8" s="94">
        <f>+'Funding @ private'!AF8/PrivateRecips!AF8</f>
        <v>4023.7760405127401</v>
      </c>
      <c r="AG8" s="94">
        <f>+'Funding @ private'!AG8/PrivateRecips!AG8</f>
        <v>3974.2546638533172</v>
      </c>
      <c r="AH8" s="94">
        <f>+'Funding @ private'!AH8/PrivateRecips!AH8</f>
        <v>4315.4365140324962</v>
      </c>
      <c r="AI8" s="94">
        <f>+'Funding @ private'!AI8/PrivateRecips!AI8</f>
        <v>4384.5531324241092</v>
      </c>
      <c r="AJ8" s="94">
        <f>+'Funding @ private'!AJ8/PrivateRecips!AJ8</f>
        <v>4579.4548651960786</v>
      </c>
    </row>
    <row r="9" spans="1:36">
      <c r="A9" s="41" t="s">
        <v>20</v>
      </c>
      <c r="B9" s="94">
        <f>+'Funding @ private'!B9/PrivateRecips!B9</f>
        <v>998.50444726810679</v>
      </c>
      <c r="C9" s="94">
        <f>+'Funding @ private'!C9/PrivateRecips!C9</f>
        <v>1096.901306240929</v>
      </c>
      <c r="D9" s="94">
        <f>+'Funding @ private'!D9/PrivateRecips!D9</f>
        <v>1229.3279678068411</v>
      </c>
      <c r="E9" s="94">
        <f>+'Funding @ private'!E9/PrivateRecips!E9</f>
        <v>1293.7787021630616</v>
      </c>
      <c r="F9" s="94">
        <f>+'Funding @ private'!F9/PrivateRecips!F9</f>
        <v>1296.879815100154</v>
      </c>
      <c r="G9" s="94">
        <f>+'Funding @ private'!G9/PrivateRecips!G9</f>
        <v>1242.7269565217391</v>
      </c>
      <c r="H9" s="94">
        <f>+'Funding @ private'!H9/PrivateRecips!H9</f>
        <v>1374.9786585365853</v>
      </c>
      <c r="I9" s="94">
        <f>+'Funding @ private'!I9/PrivateRecips!I9</f>
        <v>1420.0060679611649</v>
      </c>
      <c r="J9" s="94">
        <f>+'Funding @ private'!J9/PrivateRecips!J9</f>
        <v>1352.3449131513648</v>
      </c>
      <c r="K9" s="94">
        <f>+'Funding @ private'!K9/PrivateRecips!K9</f>
        <v>1344.8598247809762</v>
      </c>
      <c r="L9" s="94">
        <f>+'Funding @ private'!L9/PrivateRecips!L9</f>
        <v>1371.2260869565218</v>
      </c>
      <c r="M9" s="94">
        <f>+'Funding @ private'!M9/PrivateRecips!M9</f>
        <v>1382.1003911342893</v>
      </c>
      <c r="N9" s="94">
        <f>+'Funding @ private'!N9/PrivateRecips!N9</f>
        <v>1604.3461063040791</v>
      </c>
      <c r="O9" s="94">
        <f>+'Funding @ private'!O9/PrivateRecips!O9</f>
        <v>1710.9794238683128</v>
      </c>
      <c r="P9" s="94">
        <f>+'Funding @ private'!P9/PrivateRecips!P9</f>
        <v>1798.8306451612902</v>
      </c>
      <c r="Q9" s="94">
        <f>+'Funding @ private'!Q9/PrivateRecips!Q9</f>
        <v>1920.0831792975971</v>
      </c>
      <c r="R9" s="94">
        <f>+'Funding @ private'!R9/PrivateRecips!R9</f>
        <v>2222.0456656346751</v>
      </c>
      <c r="S9" s="94">
        <f>+'Funding @ private'!S9/PrivateRecips!S9</f>
        <v>2393.9184491978608</v>
      </c>
      <c r="T9" s="94">
        <f>+'Funding @ private'!T9/PrivateRecips!T9</f>
        <v>2322.5619280048809</v>
      </c>
      <c r="U9" s="94">
        <f>+'Funding @ private'!U9/PrivateRecips!U9</f>
        <v>2404.4422050978069</v>
      </c>
      <c r="V9" s="94">
        <f>+'Funding @ private'!V9/PrivateRecips!V9</f>
        <v>2399.361047835991</v>
      </c>
      <c r="W9" s="94">
        <f>+'Funding @ private'!W9/PrivateRecips!W9</f>
        <v>2416.6833514689879</v>
      </c>
      <c r="X9" s="94">
        <f>+'Funding @ private'!X9/PrivateRecips!X9</f>
        <v>2591.3452027695353</v>
      </c>
      <c r="Y9" s="94">
        <f>+'Funding @ private'!Y9/PrivateRecips!Y9</f>
        <v>3037.3290099437959</v>
      </c>
      <c r="Z9" s="94">
        <f>+'Funding @ private'!Z9/PrivateRecips!Z9</f>
        <v>3709.033023255814</v>
      </c>
      <c r="AA9" s="94">
        <f>+'Funding @ private'!AA9/PrivateRecips!AA9</f>
        <v>3798.5322235266494</v>
      </c>
      <c r="AB9" s="94">
        <f>+'Funding @ private'!AB9/PrivateRecips!AB9</f>
        <v>3534.4365032397409</v>
      </c>
      <c r="AC9" s="94">
        <f>+'Funding @ private'!AC9/PrivateRecips!AC9</f>
        <v>3555.0701006423983</v>
      </c>
      <c r="AD9" s="94">
        <f>+'Funding @ private'!AD9/PrivateRecips!AD9</f>
        <v>3546.9772746028475</v>
      </c>
      <c r="AE9" s="94">
        <f>+'Funding @ private'!AE9/PrivateRecips!AE9</f>
        <v>3538.0259502487561</v>
      </c>
      <c r="AF9" s="94">
        <f>+'Funding @ private'!AF9/PrivateRecips!AF9</f>
        <v>3632.0231003039512</v>
      </c>
      <c r="AG9" s="94">
        <f>+'Funding @ private'!AG9/PrivateRecips!AG9</f>
        <v>3591.6456049860303</v>
      </c>
      <c r="AH9" s="94">
        <f>+'Funding @ private'!AH9/PrivateRecips!AH9</f>
        <v>3759.5725824055885</v>
      </c>
      <c r="AI9" s="94">
        <f>+'Funding @ private'!AI9/PrivateRecips!AI9</f>
        <v>3829.1847649330002</v>
      </c>
      <c r="AJ9" s="94">
        <f>+'Funding @ private'!AJ9/PrivateRecips!AJ9</f>
        <v>3810.2470125639834</v>
      </c>
    </row>
    <row r="10" spans="1:36">
      <c r="A10" s="41" t="s">
        <v>21</v>
      </c>
      <c r="B10" s="94">
        <f>+'Funding @ private'!B10/PrivateRecips!B10</f>
        <v>1096.9933678515329</v>
      </c>
      <c r="C10" s="94">
        <f>+'Funding @ private'!C10/PrivateRecips!C10</f>
        <v>1202.4302117172622</v>
      </c>
      <c r="D10" s="94">
        <f>+'Funding @ private'!D10/PrivateRecips!D10</f>
        <v>1492.4920398009949</v>
      </c>
      <c r="E10" s="94">
        <f>+'Funding @ private'!E10/PrivateRecips!E10</f>
        <v>1485.2660935724521</v>
      </c>
      <c r="F10" s="94">
        <f>+'Funding @ private'!F10/PrivateRecips!F10</f>
        <v>1515.2781915174562</v>
      </c>
      <c r="G10" s="94">
        <f>+'Funding @ private'!G10/PrivateRecips!G10</f>
        <v>1547.3159054597543</v>
      </c>
      <c r="H10" s="94">
        <f>+'Funding @ private'!H10/PrivateRecips!H10</f>
        <v>1615.6089888746678</v>
      </c>
      <c r="I10" s="94">
        <f>+'Funding @ private'!I10/PrivateRecips!I10</f>
        <v>1593.8895377566148</v>
      </c>
      <c r="J10" s="94">
        <f>+'Funding @ private'!J10/PrivateRecips!J10</f>
        <v>1503.6982118030587</v>
      </c>
      <c r="K10" s="94">
        <f>+'Funding @ private'!K10/PrivateRecips!K10</f>
        <v>1537.9456826432609</v>
      </c>
      <c r="L10" s="94">
        <f>+'Funding @ private'!L10/PrivateRecips!L10</f>
        <v>1499.0488125365</v>
      </c>
      <c r="M10" s="94">
        <f>+'Funding @ private'!M10/PrivateRecips!M10</f>
        <v>1545.4796887303719</v>
      </c>
      <c r="N10" s="94">
        <f>+'Funding @ private'!N10/PrivateRecips!N10</f>
        <v>1759.6066779335861</v>
      </c>
      <c r="O10" s="94">
        <f>+'Funding @ private'!O10/PrivateRecips!O10</f>
        <v>1947.0023777173913</v>
      </c>
      <c r="P10" s="94">
        <f>+'Funding @ private'!P10/PrivateRecips!P10</f>
        <v>1976.13479544496</v>
      </c>
      <c r="Q10" s="94">
        <f>+'Funding @ private'!Q10/PrivateRecips!Q10</f>
        <v>2102.2308110627719</v>
      </c>
      <c r="R10" s="94">
        <f>+'Funding @ private'!R10/PrivateRecips!R10</f>
        <v>2417.2961945322158</v>
      </c>
      <c r="S10" s="94">
        <f>+'Funding @ private'!S10/PrivateRecips!S10</f>
        <v>2549.7837008492115</v>
      </c>
      <c r="T10" s="94">
        <f>+'Funding @ private'!T10/PrivateRecips!T10</f>
        <v>2579.7386669029265</v>
      </c>
      <c r="U10" s="94">
        <f>+'Funding @ private'!U10/PrivateRecips!U10</f>
        <v>2581.8027411107146</v>
      </c>
      <c r="V10" s="94">
        <f>+'Funding @ private'!V10/PrivateRecips!V10</f>
        <v>2544.8169271802508</v>
      </c>
      <c r="W10" s="94">
        <f>+'Funding @ private'!W10/PrivateRecips!W10</f>
        <v>2585.5761255249195</v>
      </c>
      <c r="X10" s="94">
        <f>+'Funding @ private'!X10/PrivateRecips!X10</f>
        <v>2742.1277583485498</v>
      </c>
      <c r="Y10" s="94">
        <f>+'Funding @ private'!Y10/PrivateRecips!Y10</f>
        <v>3142.3642048670063</v>
      </c>
      <c r="Z10" s="94">
        <f>+'Funding @ private'!Z10/PrivateRecips!Z10</f>
        <v>3950.0849773858722</v>
      </c>
      <c r="AA10" s="94">
        <f>+'Funding @ private'!AA10/PrivateRecips!AA10</f>
        <v>4096.5427343042402</v>
      </c>
      <c r="AB10" s="94">
        <f>+'Funding @ private'!AB10/PrivateRecips!AB10</f>
        <v>3676.3465610975409</v>
      </c>
      <c r="AC10" s="94">
        <f>+'Funding @ private'!AC10/PrivateRecips!AC10</f>
        <v>3690.2509551496232</v>
      </c>
      <c r="AD10" s="94">
        <f>+'Funding @ private'!AD10/PrivateRecips!AD10</f>
        <v>3806.5493343664784</v>
      </c>
      <c r="AE10" s="94">
        <f>+'Funding @ private'!AE10/PrivateRecips!AE10</f>
        <v>3751.8666427531712</v>
      </c>
      <c r="AF10" s="94">
        <f>+'Funding @ private'!AF10/PrivateRecips!AF10</f>
        <v>3908.1515034431532</v>
      </c>
      <c r="AG10" s="94">
        <f>+'Funding @ private'!AG10/PrivateRecips!AG10</f>
        <v>3962.6224856848244</v>
      </c>
      <c r="AH10" s="94">
        <f>+'Funding @ private'!AH10/PrivateRecips!AH10</f>
        <v>4546.925672160357</v>
      </c>
      <c r="AI10" s="94">
        <f>+'Funding @ private'!AI10/PrivateRecips!AI10</f>
        <v>4618.9703712862583</v>
      </c>
      <c r="AJ10" s="94">
        <f>+'Funding @ private'!AJ10/PrivateRecips!AJ10</f>
        <v>4654.3500892106103</v>
      </c>
    </row>
    <row r="11" spans="1:36">
      <c r="A11" s="41" t="s">
        <v>22</v>
      </c>
      <c r="B11" s="94">
        <f>+'Funding @ private'!B11/PrivateRecips!B11</f>
        <v>1188.2856204319619</v>
      </c>
      <c r="C11" s="94">
        <f>+'Funding @ private'!C11/PrivateRecips!C11</f>
        <v>1197.8908581155501</v>
      </c>
      <c r="D11" s="94">
        <f>+'Funding @ private'!D11/PrivateRecips!D11</f>
        <v>1435.6455550437586</v>
      </c>
      <c r="E11" s="94">
        <f>+'Funding @ private'!E11/PrivateRecips!E11</f>
        <v>1411.0973319698801</v>
      </c>
      <c r="F11" s="94">
        <f>+'Funding @ private'!F11/PrivateRecips!F11</f>
        <v>1461.7788736049831</v>
      </c>
      <c r="G11" s="94">
        <f>+'Funding @ private'!G11/PrivateRecips!G11</f>
        <v>1473.7348926252705</v>
      </c>
      <c r="H11" s="94">
        <f>+'Funding @ private'!H11/PrivateRecips!H11</f>
        <v>1561.2391899682905</v>
      </c>
      <c r="I11" s="94">
        <f>+'Funding @ private'!I11/PrivateRecips!I11</f>
        <v>1555.2892273930163</v>
      </c>
      <c r="J11" s="94">
        <f>+'Funding @ private'!J11/PrivateRecips!J11</f>
        <v>1509.1357564860004</v>
      </c>
      <c r="K11" s="94">
        <f>+'Funding @ private'!K11/PrivateRecips!K11</f>
        <v>1543.5401021133587</v>
      </c>
      <c r="L11" s="94">
        <f>+'Funding @ private'!L11/PrivateRecips!L11</f>
        <v>1527.237599510104</v>
      </c>
      <c r="M11" s="94">
        <f>+'Funding @ private'!M11/PrivateRecips!M11</f>
        <v>1598.3813347729267</v>
      </c>
      <c r="N11" s="94">
        <f>+'Funding @ private'!N11/PrivateRecips!N11</f>
        <v>1774.969940265913</v>
      </c>
      <c r="O11" s="94">
        <f>+'Funding @ private'!O11/PrivateRecips!O11</f>
        <v>1986.2354487649793</v>
      </c>
      <c r="P11" s="94">
        <f>+'Funding @ private'!P11/PrivateRecips!P11</f>
        <v>2053.8361807009251</v>
      </c>
      <c r="Q11" s="94">
        <f>+'Funding @ private'!Q11/PrivateRecips!Q11</f>
        <v>2210.3412470649623</v>
      </c>
      <c r="R11" s="94">
        <f>+'Funding @ private'!R11/PrivateRecips!R11</f>
        <v>2542.185428352881</v>
      </c>
      <c r="S11" s="94">
        <f>+'Funding @ private'!S11/PrivateRecips!S11</f>
        <v>2584.9967200135725</v>
      </c>
      <c r="T11" s="94">
        <f>+'Funding @ private'!T11/PrivateRecips!T11</f>
        <v>2686.3233704499576</v>
      </c>
      <c r="U11" s="94">
        <f>+'Funding @ private'!U11/PrivateRecips!U11</f>
        <v>2699.4585950519163</v>
      </c>
      <c r="V11" s="94">
        <f>+'Funding @ private'!V11/PrivateRecips!V11</f>
        <v>2677.4920813730037</v>
      </c>
      <c r="W11" s="94">
        <f>+'Funding @ private'!W11/PrivateRecips!W11</f>
        <v>2698.3188377018796</v>
      </c>
      <c r="X11" s="94">
        <f>+'Funding @ private'!X11/PrivateRecips!X11</f>
        <v>2902.2906801954155</v>
      </c>
      <c r="Y11" s="94">
        <f>+'Funding @ private'!Y11/PrivateRecips!Y11</f>
        <v>3346.5413764112418</v>
      </c>
      <c r="Z11" s="94">
        <f>+'Funding @ private'!Z11/PrivateRecips!Z11</f>
        <v>4068.7212728734207</v>
      </c>
      <c r="AA11" s="94">
        <f>+'Funding @ private'!AA11/PrivateRecips!AA11</f>
        <v>4177.7448913582284</v>
      </c>
      <c r="AB11" s="94">
        <f>+'Funding @ private'!AB11/PrivateRecips!AB11</f>
        <v>3974.2531090916568</v>
      </c>
      <c r="AC11" s="94">
        <f>+'Funding @ private'!AC11/PrivateRecips!AC11</f>
        <v>3955.6815729731979</v>
      </c>
      <c r="AD11" s="94">
        <f>+'Funding @ private'!AD11/PrivateRecips!AD11</f>
        <v>4034.5470002579318</v>
      </c>
      <c r="AE11" s="94">
        <f>+'Funding @ private'!AE11/PrivateRecips!AE11</f>
        <v>4102.2586306509947</v>
      </c>
      <c r="AF11" s="94">
        <f>+'Funding @ private'!AF11/PrivateRecips!AF11</f>
        <v>4124.7310047460842</v>
      </c>
      <c r="AG11" s="94">
        <f>+'Funding @ private'!AG11/PrivateRecips!AG11</f>
        <v>4133.0013958120771</v>
      </c>
      <c r="AH11" s="94">
        <f>+'Funding @ private'!AH11/PrivateRecips!AH11</f>
        <v>4380.6860177744156</v>
      </c>
      <c r="AI11" s="94">
        <f>+'Funding @ private'!AI11/PrivateRecips!AI11</f>
        <v>4545.579345128569</v>
      </c>
      <c r="AJ11" s="94">
        <f>+'Funding @ private'!AJ11/PrivateRecips!AJ11</f>
        <v>4586.7233317115888</v>
      </c>
    </row>
    <row r="12" spans="1:36">
      <c r="A12" s="41" t="s">
        <v>23</v>
      </c>
      <c r="B12" s="94">
        <f>+'Funding @ private'!B12/PrivateRecips!B12</f>
        <v>1096.1330769230769</v>
      </c>
      <c r="C12" s="94">
        <f>+'Funding @ private'!C12/PrivateRecips!C12</f>
        <v>1276.3877437325905</v>
      </c>
      <c r="D12" s="94">
        <f>+'Funding @ private'!D12/PrivateRecips!D12</f>
        <v>1475.675671931283</v>
      </c>
      <c r="E12" s="94">
        <f>+'Funding @ private'!E12/PrivateRecips!E12</f>
        <v>1492.992236952108</v>
      </c>
      <c r="F12" s="94">
        <f>+'Funding @ private'!F12/PrivateRecips!F12</f>
        <v>1551.4188933554033</v>
      </c>
      <c r="G12" s="94">
        <f>+'Funding @ private'!G12/PrivateRecips!G12</f>
        <v>1532.845623941276</v>
      </c>
      <c r="H12" s="94">
        <f>+'Funding @ private'!H12/PrivateRecips!H12</f>
        <v>1598.6628233094423</v>
      </c>
      <c r="I12" s="94">
        <f>+'Funding @ private'!I12/PrivateRecips!I12</f>
        <v>1608.8810924369748</v>
      </c>
      <c r="J12" s="94">
        <f>+'Funding @ private'!J12/PrivateRecips!J12</f>
        <v>1557.0531013962004</v>
      </c>
      <c r="K12" s="94">
        <f>+'Funding @ private'!K12/PrivateRecips!K12</f>
        <v>1551.2196538643907</v>
      </c>
      <c r="L12" s="94">
        <f>+'Funding @ private'!L12/PrivateRecips!L12</f>
        <v>1565.3966151582047</v>
      </c>
      <c r="M12" s="94">
        <f>+'Funding @ private'!M12/PrivateRecips!M12</f>
        <v>1628.2530507385998</v>
      </c>
      <c r="N12" s="94">
        <f>+'Funding @ private'!N12/PrivateRecips!N12</f>
        <v>1777.8410705225774</v>
      </c>
      <c r="O12" s="94">
        <f>+'Funding @ private'!O12/PrivateRecips!O12</f>
        <v>1985.3439522150325</v>
      </c>
      <c r="P12" s="94">
        <f>+'Funding @ private'!P12/PrivateRecips!P12</f>
        <v>2063.1872237846524</v>
      </c>
      <c r="Q12" s="94">
        <f>+'Funding @ private'!Q12/PrivateRecips!Q12</f>
        <v>2213.3448462684546</v>
      </c>
      <c r="R12" s="94">
        <f>+'Funding @ private'!R12/PrivateRecips!R12</f>
        <v>2469.4053954629062</v>
      </c>
      <c r="S12" s="94">
        <f>+'Funding @ private'!S12/PrivateRecips!S12</f>
        <v>2607.7355110642784</v>
      </c>
      <c r="T12" s="94">
        <f>+'Funding @ private'!T12/PrivateRecips!T12</f>
        <v>2631.8228855721395</v>
      </c>
      <c r="U12" s="94">
        <f>+'Funding @ private'!U12/PrivateRecips!U12</f>
        <v>2651.1239055746428</v>
      </c>
      <c r="V12" s="94">
        <f>+'Funding @ private'!V12/PrivateRecips!V12</f>
        <v>2666.018138801262</v>
      </c>
      <c r="W12" s="94">
        <f>+'Funding @ private'!W12/PrivateRecips!W12</f>
        <v>2697.428911748782</v>
      </c>
      <c r="X12" s="94">
        <f>+'Funding @ private'!X12/PrivateRecips!X12</f>
        <v>2902.0080016205816</v>
      </c>
      <c r="Y12" s="94">
        <f>+'Funding @ private'!Y12/PrivateRecips!Y12</f>
        <v>3290.1556756756759</v>
      </c>
      <c r="Z12" s="94">
        <f>+'Funding @ private'!Z12/PrivateRecips!Z12</f>
        <v>3902.0326441965335</v>
      </c>
      <c r="AA12" s="94">
        <f>+'Funding @ private'!AA12/PrivateRecips!AA12</f>
        <v>3985.383342198581</v>
      </c>
      <c r="AB12" s="94">
        <f>+'Funding @ private'!AB12/PrivateRecips!AB12</f>
        <v>3843.267090645204</v>
      </c>
      <c r="AC12" s="94">
        <f>+'Funding @ private'!AC12/PrivateRecips!AC12</f>
        <v>3889.0633232159721</v>
      </c>
      <c r="AD12" s="94">
        <f>+'Funding @ private'!AD12/PrivateRecips!AD12</f>
        <v>4010.0862635406993</v>
      </c>
      <c r="AE12" s="94">
        <f>+'Funding @ private'!AE12/PrivateRecips!AE12</f>
        <v>4090.3311021796253</v>
      </c>
      <c r="AF12" s="94">
        <f>+'Funding @ private'!AF12/PrivateRecips!AF12</f>
        <v>4099.0243610482048</v>
      </c>
      <c r="AG12" s="94">
        <f>+'Funding @ private'!AG12/PrivateRecips!AG12</f>
        <v>4112.2402616469826</v>
      </c>
      <c r="AH12" s="94">
        <f>+'Funding @ private'!AH12/PrivateRecips!AH12</f>
        <v>4364.8053806584367</v>
      </c>
      <c r="AI12" s="94">
        <f>+'Funding @ private'!AI12/PrivateRecips!AI12</f>
        <v>4495.9149053001383</v>
      </c>
      <c r="AJ12" s="94">
        <f>+'Funding @ private'!AJ12/PrivateRecips!AJ12</f>
        <v>4554.8904146683381</v>
      </c>
    </row>
    <row r="13" spans="1:36">
      <c r="A13" s="41" t="s">
        <v>24</v>
      </c>
      <c r="B13" s="94">
        <f>+'Funding @ private'!B13/PrivateRecips!B13</f>
        <v>1193.773863412714</v>
      </c>
      <c r="C13" s="94">
        <f>+'Funding @ private'!C13/PrivateRecips!C13</f>
        <v>1264.8425065522993</v>
      </c>
      <c r="D13" s="94">
        <f>+'Funding @ private'!D13/PrivateRecips!D13</f>
        <v>1482.0355784291787</v>
      </c>
      <c r="E13" s="94">
        <f>+'Funding @ private'!E13/PrivateRecips!E13</f>
        <v>1504.1012612612612</v>
      </c>
      <c r="F13" s="94">
        <f>+'Funding @ private'!F13/PrivateRecips!F13</f>
        <v>1556.6533505154639</v>
      </c>
      <c r="G13" s="94">
        <f>+'Funding @ private'!G13/PrivateRecips!G13</f>
        <v>1573.548597970067</v>
      </c>
      <c r="H13" s="94">
        <f>+'Funding @ private'!H13/PrivateRecips!H13</f>
        <v>1666.483452746503</v>
      </c>
      <c r="I13" s="94">
        <f>+'Funding @ private'!I13/PrivateRecips!I13</f>
        <v>1687.6355463347165</v>
      </c>
      <c r="J13" s="94">
        <f>+'Funding @ private'!J13/PrivateRecips!J13</f>
        <v>1650.0453754940711</v>
      </c>
      <c r="K13" s="94">
        <f>+'Funding @ private'!K13/PrivateRecips!K13</f>
        <v>1628.5599770147967</v>
      </c>
      <c r="L13" s="94">
        <f>+'Funding @ private'!L13/PrivateRecips!L13</f>
        <v>1563.0741194486984</v>
      </c>
      <c r="M13" s="94">
        <f>+'Funding @ private'!M13/PrivateRecips!M13</f>
        <v>1661.6981161695448</v>
      </c>
      <c r="N13" s="94">
        <f>+'Funding @ private'!N13/PrivateRecips!N13</f>
        <v>1836.8748599775963</v>
      </c>
      <c r="O13" s="94">
        <f>+'Funding @ private'!O13/PrivateRecips!O13</f>
        <v>2047.7183348095659</v>
      </c>
      <c r="P13" s="94">
        <f>+'Funding @ private'!P13/PrivateRecips!P13</f>
        <v>2125.1101568951281</v>
      </c>
      <c r="Q13" s="94">
        <f>+'Funding @ private'!Q13/PrivateRecips!Q13</f>
        <v>2249.6638000973553</v>
      </c>
      <c r="R13" s="94">
        <f>+'Funding @ private'!R13/PrivateRecips!R13</f>
        <v>2569.9623980670494</v>
      </c>
      <c r="S13" s="94">
        <f>+'Funding @ private'!S13/PrivateRecips!S13</f>
        <v>2713.9716967509025</v>
      </c>
      <c r="T13" s="94">
        <f>+'Funding @ private'!T13/PrivateRecips!T13</f>
        <v>2741.8222409435552</v>
      </c>
      <c r="U13" s="94">
        <f>+'Funding @ private'!U13/PrivateRecips!U13</f>
        <v>2761.1848463187989</v>
      </c>
      <c r="V13" s="94">
        <f>+'Funding @ private'!V13/PrivateRecips!V13</f>
        <v>2653.650089874176</v>
      </c>
      <c r="W13" s="94">
        <f>+'Funding @ private'!W13/PrivateRecips!W13</f>
        <v>2834.2223273415325</v>
      </c>
      <c r="X13" s="94">
        <f>+'Funding @ private'!X13/PrivateRecips!X13</f>
        <v>3050.6114125350796</v>
      </c>
      <c r="Y13" s="94">
        <f>+'Funding @ private'!Y13/PrivateRecips!Y13</f>
        <v>3383.9134166822168</v>
      </c>
      <c r="Z13" s="94">
        <f>+'Funding @ private'!Z13/PrivateRecips!Z13</f>
        <v>4014.3972847275518</v>
      </c>
      <c r="AA13" s="94">
        <f>+'Funding @ private'!AA13/PrivateRecips!AA13</f>
        <v>4054.8204337218758</v>
      </c>
      <c r="AB13" s="94">
        <f>+'Funding @ private'!AB13/PrivateRecips!AB13</f>
        <v>3899.4485669456067</v>
      </c>
      <c r="AC13" s="94">
        <f>+'Funding @ private'!AC13/PrivateRecips!AC13</f>
        <v>3915.8484635854343</v>
      </c>
      <c r="AD13" s="94">
        <f>+'Funding @ private'!AD13/PrivateRecips!AD13</f>
        <v>4052.6797249508841</v>
      </c>
      <c r="AE13" s="94">
        <f>+'Funding @ private'!AE13/PrivateRecips!AE13</f>
        <v>4090.5244660647572</v>
      </c>
      <c r="AF13" s="94">
        <f>+'Funding @ private'!AF13/PrivateRecips!AF13</f>
        <v>4140.9322906563202</v>
      </c>
      <c r="AG13" s="94">
        <f>+'Funding @ private'!AG13/PrivateRecips!AG13</f>
        <v>4104.9891179916322</v>
      </c>
      <c r="AH13" s="94">
        <f>+'Funding @ private'!AH13/PrivateRecips!AH13</f>
        <v>4375.9736012104904</v>
      </c>
      <c r="AI13" s="94">
        <f>+'Funding @ private'!AI13/PrivateRecips!AI13</f>
        <v>4516.8372487725037</v>
      </c>
      <c r="AJ13" s="94">
        <f>+'Funding @ private'!AJ13/PrivateRecips!AJ13</f>
        <v>4671.2245239278027</v>
      </c>
    </row>
    <row r="14" spans="1:36">
      <c r="A14" s="41" t="s">
        <v>25</v>
      </c>
      <c r="B14" s="94">
        <f>+'Funding @ private'!B14/PrivateRecips!B14</f>
        <v>1041.1870248352761</v>
      </c>
      <c r="C14" s="94">
        <f>+'Funding @ private'!C14/PrivateRecips!C14</f>
        <v>1243.0090119085935</v>
      </c>
      <c r="D14" s="94">
        <f>+'Funding @ private'!D14/PrivateRecips!D14</f>
        <v>1434.0661124307205</v>
      </c>
      <c r="E14" s="94">
        <f>+'Funding @ private'!E14/PrivateRecips!E14</f>
        <v>1399.7173281703776</v>
      </c>
      <c r="F14" s="94">
        <f>+'Funding @ private'!F14/PrivateRecips!F14</f>
        <v>1434.6677057356608</v>
      </c>
      <c r="G14" s="94">
        <f>+'Funding @ private'!G14/PrivateRecips!G14</f>
        <v>1409.6837820914213</v>
      </c>
      <c r="H14" s="94">
        <f>+'Funding @ private'!H14/PrivateRecips!H14</f>
        <v>1543.0110452586207</v>
      </c>
      <c r="I14" s="94">
        <f>+'Funding @ private'!I14/PrivateRecips!I14</f>
        <v>1560.9362458724918</v>
      </c>
      <c r="J14" s="94">
        <f>+'Funding @ private'!J14/PrivateRecips!J14</f>
        <v>1401.136221419976</v>
      </c>
      <c r="K14" s="94">
        <f>+'Funding @ private'!K14/PrivateRecips!K14</f>
        <v>1482.2911525334735</v>
      </c>
      <c r="L14" s="94">
        <f>+'Funding @ private'!L14/PrivateRecips!L14</f>
        <v>1377.6543617998163</v>
      </c>
      <c r="M14" s="94">
        <f>+'Funding @ private'!M14/PrivateRecips!M14</f>
        <v>1451.6452320675105</v>
      </c>
      <c r="N14" s="94">
        <f>+'Funding @ private'!N14/PrivateRecips!N14</f>
        <v>1597.0272331154683</v>
      </c>
      <c r="O14" s="94">
        <f>+'Funding @ private'!O14/PrivateRecips!O14</f>
        <v>1771.904837291117</v>
      </c>
      <c r="P14" s="94">
        <f>+'Funding @ private'!P14/PrivateRecips!P14</f>
        <v>1949.9318553092182</v>
      </c>
      <c r="Q14" s="94">
        <f>+'Funding @ private'!Q14/PrivateRecips!Q14</f>
        <v>2122.3673094582186</v>
      </c>
      <c r="R14" s="94">
        <f>+'Funding @ private'!R14/PrivateRecips!R14</f>
        <v>2348.3505440580329</v>
      </c>
      <c r="S14" s="94">
        <f>+'Funding @ private'!S14/PrivateRecips!S14</f>
        <v>2575.9132994923857</v>
      </c>
      <c r="T14" s="94">
        <f>+'Funding @ private'!T14/PrivateRecips!T14</f>
        <v>2582.7325986078886</v>
      </c>
      <c r="U14" s="94">
        <f>+'Funding @ private'!U14/PrivateRecips!U14</f>
        <v>2571.5923966294336</v>
      </c>
      <c r="V14" s="94">
        <f>+'Funding @ private'!V14/PrivateRecips!V14</f>
        <v>2588.6597830621608</v>
      </c>
      <c r="W14" s="94">
        <f>+'Funding @ private'!W14/PrivateRecips!W14</f>
        <v>2649.097393117831</v>
      </c>
      <c r="X14" s="94">
        <f>+'Funding @ private'!X14/PrivateRecips!X14</f>
        <v>2864.9523183780739</v>
      </c>
      <c r="Y14" s="94">
        <f>+'Funding @ private'!Y14/PrivateRecips!Y14</f>
        <v>3290.7759927797833</v>
      </c>
      <c r="Z14" s="94">
        <f>+'Funding @ private'!Z14/PrivateRecips!Z14</f>
        <v>4029.2902358827732</v>
      </c>
      <c r="AA14" s="94">
        <f>+'Funding @ private'!AA14/PrivateRecips!AA14</f>
        <v>4094.5983083615274</v>
      </c>
      <c r="AB14" s="94">
        <f>+'Funding @ private'!AB14/PrivateRecips!AB14</f>
        <v>3951.4495873871761</v>
      </c>
      <c r="AC14" s="94">
        <f>+'Funding @ private'!AC14/PrivateRecips!AC14</f>
        <v>3956.0202757839061</v>
      </c>
      <c r="AD14" s="94">
        <f>+'Funding @ private'!AD14/PrivateRecips!AD14</f>
        <v>4017.4617172503235</v>
      </c>
      <c r="AE14" s="94">
        <f>+'Funding @ private'!AE14/PrivateRecips!AE14</f>
        <v>4100.0240161104721</v>
      </c>
      <c r="AF14" s="94">
        <f>+'Funding @ private'!AF14/PrivateRecips!AF14</f>
        <v>4233.4971689122576</v>
      </c>
      <c r="AG14" s="94">
        <f>+'Funding @ private'!AG14/PrivateRecips!AG14</f>
        <v>4224.7302384550794</v>
      </c>
      <c r="AH14" s="94">
        <f>+'Funding @ private'!AH14/PrivateRecips!AH14</f>
        <v>4428.2827637795281</v>
      </c>
      <c r="AI14" s="94">
        <f>+'Funding @ private'!AI14/PrivateRecips!AI14</f>
        <v>4584.2770200981167</v>
      </c>
      <c r="AJ14" s="94">
        <f>+'Funding @ private'!AJ14/PrivateRecips!AJ14</f>
        <v>4699.3966708229427</v>
      </c>
    </row>
    <row r="15" spans="1:36">
      <c r="A15" s="41" t="s">
        <v>26</v>
      </c>
      <c r="B15" s="94">
        <f>+'Funding @ private'!B15/PrivateRecips!B15</f>
        <v>1143.5168387965873</v>
      </c>
      <c r="C15" s="94">
        <f>+'Funding @ private'!C15/PrivateRecips!C15</f>
        <v>1376.5406581452271</v>
      </c>
      <c r="D15" s="94">
        <f>+'Funding @ private'!D15/PrivateRecips!D15</f>
        <v>1543.9916963226572</v>
      </c>
      <c r="E15" s="94">
        <f>+'Funding @ private'!E15/PrivateRecips!E15</f>
        <v>1501.1043115438108</v>
      </c>
      <c r="F15" s="94">
        <f>+'Funding @ private'!F15/PrivateRecips!F15</f>
        <v>1585.2107411385607</v>
      </c>
      <c r="G15" s="94">
        <f>+'Funding @ private'!G15/PrivateRecips!G15</f>
        <v>1600.2375123395855</v>
      </c>
      <c r="H15" s="94">
        <f>+'Funding @ private'!H15/PrivateRecips!H15</f>
        <v>1603.622000350324</v>
      </c>
      <c r="I15" s="94">
        <f>+'Funding @ private'!I15/PrivateRecips!I15</f>
        <v>1643.9941830624466</v>
      </c>
      <c r="J15" s="94">
        <f>+'Funding @ private'!J15/PrivateRecips!J15</f>
        <v>1567.2946034184752</v>
      </c>
      <c r="K15" s="94">
        <f>+'Funding @ private'!K15/PrivateRecips!K15</f>
        <v>1562.3945194438847</v>
      </c>
      <c r="L15" s="94">
        <f>+'Funding @ private'!L15/PrivateRecips!L15</f>
        <v>1563.9868881118882</v>
      </c>
      <c r="M15" s="94">
        <f>+'Funding @ private'!M15/PrivateRecips!M15</f>
        <v>1580.5389048991356</v>
      </c>
      <c r="N15" s="94">
        <f>+'Funding @ private'!N15/PrivateRecips!N15</f>
        <v>1824.5936329588014</v>
      </c>
      <c r="O15" s="94">
        <f>+'Funding @ private'!O15/PrivateRecips!O15</f>
        <v>2067.1278748850045</v>
      </c>
      <c r="P15" s="94">
        <f>+'Funding @ private'!P15/PrivateRecips!P15</f>
        <v>2086.5983944954128</v>
      </c>
      <c r="Q15" s="94">
        <f>+'Funding @ private'!Q15/PrivateRecips!Q15</f>
        <v>2187.174280493376</v>
      </c>
      <c r="R15" s="94">
        <f>+'Funding @ private'!R15/PrivateRecips!R15</f>
        <v>2527.4398430688752</v>
      </c>
      <c r="S15" s="94">
        <f>+'Funding @ private'!S15/PrivateRecips!S15</f>
        <v>2712.924273858921</v>
      </c>
      <c r="T15" s="94">
        <f>+'Funding @ private'!T15/PrivateRecips!T15</f>
        <v>2726.0729927007301</v>
      </c>
      <c r="U15" s="94">
        <f>+'Funding @ private'!U15/PrivateRecips!U15</f>
        <v>2761.2694576593722</v>
      </c>
      <c r="V15" s="94">
        <f>+'Funding @ private'!V15/PrivateRecips!V15</f>
        <v>2716.29295154185</v>
      </c>
      <c r="W15" s="94">
        <f>+'Funding @ private'!W15/PrivateRecips!W15</f>
        <v>2770.2529435647584</v>
      </c>
      <c r="X15" s="94">
        <f>+'Funding @ private'!X15/PrivateRecips!X15</f>
        <v>2978.0797570056829</v>
      </c>
      <c r="Y15" s="94">
        <f>+'Funding @ private'!Y15/PrivateRecips!Y15</f>
        <v>3371.3614909159019</v>
      </c>
      <c r="Z15" s="94">
        <f>+'Funding @ private'!Z15/PrivateRecips!Z15</f>
        <v>4128.7668126818808</v>
      </c>
      <c r="AA15" s="94">
        <f>+'Funding @ private'!AA15/PrivateRecips!AA15</f>
        <v>4219.384867778097</v>
      </c>
      <c r="AB15" s="94">
        <f>+'Funding @ private'!AB15/PrivateRecips!AB15</f>
        <v>3967.7851572058617</v>
      </c>
      <c r="AC15" s="94">
        <f>+'Funding @ private'!AC15/PrivateRecips!AC15</f>
        <v>3908.0318536878476</v>
      </c>
      <c r="AD15" s="94">
        <f>+'Funding @ private'!AD15/PrivateRecips!AD15</f>
        <v>4025.6879373734223</v>
      </c>
      <c r="AE15" s="94">
        <f>+'Funding @ private'!AE15/PrivateRecips!AE15</f>
        <v>4032.0133754183153</v>
      </c>
      <c r="AF15" s="94">
        <f>+'Funding @ private'!AF15/PrivateRecips!AF15</f>
        <v>4124.9805608667939</v>
      </c>
      <c r="AG15" s="94">
        <f>+'Funding @ private'!AG15/PrivateRecips!AG15</f>
        <v>4088.149838842296</v>
      </c>
      <c r="AH15" s="94">
        <f>+'Funding @ private'!AH15/PrivateRecips!AH15</f>
        <v>4293.3910844999155</v>
      </c>
      <c r="AI15" s="94">
        <f>+'Funding @ private'!AI15/PrivateRecips!AI15</f>
        <v>4420.3570231162876</v>
      </c>
      <c r="AJ15" s="94">
        <f>+'Funding @ private'!AJ15/PrivateRecips!AJ15</f>
        <v>4516.1265925782764</v>
      </c>
    </row>
    <row r="16" spans="1:36">
      <c r="A16" s="41" t="s">
        <v>27</v>
      </c>
      <c r="B16" s="94">
        <f>+'Funding @ private'!B16/PrivateRecips!B16</f>
        <v>1185.4252053480425</v>
      </c>
      <c r="C16" s="94">
        <f>+'Funding @ private'!C16/PrivateRecips!C16</f>
        <v>1275.3869293764697</v>
      </c>
      <c r="D16" s="94">
        <f>+'Funding @ private'!D16/PrivateRecips!D16</f>
        <v>1426.5732447269575</v>
      </c>
      <c r="E16" s="94">
        <f>+'Funding @ private'!E16/PrivateRecips!E16</f>
        <v>1470.082078006677</v>
      </c>
      <c r="F16" s="94">
        <f>+'Funding @ private'!F16/PrivateRecips!F16</f>
        <v>1503.1256171146463</v>
      </c>
      <c r="G16" s="94">
        <f>+'Funding @ private'!G16/PrivateRecips!G16</f>
        <v>1503.6524872698785</v>
      </c>
      <c r="H16" s="94">
        <f>+'Funding @ private'!H16/PrivateRecips!H16</f>
        <v>1595.0809824561404</v>
      </c>
      <c r="I16" s="94">
        <f>+'Funding @ private'!I16/PrivateRecips!I16</f>
        <v>1607.454803535712</v>
      </c>
      <c r="J16" s="94">
        <f>+'Funding @ private'!J16/PrivateRecips!J16</f>
        <v>1542.7786047770485</v>
      </c>
      <c r="K16" s="94">
        <f>+'Funding @ private'!K16/PrivateRecips!K16</f>
        <v>1537.5275420875421</v>
      </c>
      <c r="L16" s="94">
        <f>+'Funding @ private'!L16/PrivateRecips!L16</f>
        <v>1559.8865859497914</v>
      </c>
      <c r="M16" s="94">
        <f>+'Funding @ private'!M16/PrivateRecips!M16</f>
        <v>1642.076900567683</v>
      </c>
      <c r="N16" s="94">
        <f>+'Funding @ private'!N16/PrivateRecips!N16</f>
        <v>1799.1066924066924</v>
      </c>
      <c r="O16" s="94">
        <f>+'Funding @ private'!O16/PrivateRecips!O16</f>
        <v>1985.2554528650646</v>
      </c>
      <c r="P16" s="94">
        <f>+'Funding @ private'!P16/PrivateRecips!P16</f>
        <v>2053.1830878618589</v>
      </c>
      <c r="Q16" s="94">
        <f>+'Funding @ private'!Q16/PrivateRecips!Q16</f>
        <v>2199.8488886082346</v>
      </c>
      <c r="R16" s="94">
        <f>+'Funding @ private'!R16/PrivateRecips!R16</f>
        <v>2481.1213945037475</v>
      </c>
      <c r="S16" s="94">
        <f>+'Funding @ private'!S16/PrivateRecips!S16</f>
        <v>2657.9361713435374</v>
      </c>
      <c r="T16" s="94">
        <f>+'Funding @ private'!T16/PrivateRecips!T16</f>
        <v>2678.0033767007649</v>
      </c>
      <c r="U16" s="94">
        <f>+'Funding @ private'!U16/PrivateRecips!U16</f>
        <v>2691.4930142687276</v>
      </c>
      <c r="V16" s="94">
        <f>+'Funding @ private'!V16/PrivateRecips!V16</f>
        <v>2685.7163210464942</v>
      </c>
      <c r="W16" s="94">
        <f>+'Funding @ private'!W16/PrivateRecips!W16</f>
        <v>2714.2081342094784</v>
      </c>
      <c r="X16" s="94">
        <f>+'Funding @ private'!X16/PrivateRecips!X16</f>
        <v>2907.0681600153493</v>
      </c>
      <c r="Y16" s="94">
        <f>+'Funding @ private'!Y16/PrivateRecips!Y16</f>
        <v>3318.355139298279</v>
      </c>
      <c r="Z16" s="94">
        <f>+'Funding @ private'!Z16/PrivateRecips!Z16</f>
        <v>3985.127529709423</v>
      </c>
      <c r="AA16" s="94">
        <f>+'Funding @ private'!AA16/PrivateRecips!AA16</f>
        <v>4054.6260930293843</v>
      </c>
      <c r="AB16" s="94">
        <f>+'Funding @ private'!AB16/PrivateRecips!AB16</f>
        <v>3944.3192205341747</v>
      </c>
      <c r="AC16" s="94">
        <f>+'Funding @ private'!AC16/PrivateRecips!AC16</f>
        <v>3948.5016728510632</v>
      </c>
      <c r="AD16" s="94">
        <f>+'Funding @ private'!AD16/PrivateRecips!AD16</f>
        <v>4045.1324358306415</v>
      </c>
      <c r="AE16" s="94">
        <f>+'Funding @ private'!AE16/PrivateRecips!AE16</f>
        <v>4072.2268514926923</v>
      </c>
      <c r="AF16" s="94">
        <f>+'Funding @ private'!AF16/PrivateRecips!AF16</f>
        <v>4145.2416098737003</v>
      </c>
      <c r="AG16" s="94">
        <f>+'Funding @ private'!AG16/PrivateRecips!AG16</f>
        <v>4174.6704525693895</v>
      </c>
      <c r="AH16" s="94">
        <f>+'Funding @ private'!AH16/PrivateRecips!AH16</f>
        <v>4424.3717045582234</v>
      </c>
      <c r="AI16" s="94">
        <f>+'Funding @ private'!AI16/PrivateRecips!AI16</f>
        <v>4524.7234086299459</v>
      </c>
      <c r="AJ16" s="94">
        <f>+'Funding @ private'!AJ16/PrivateRecips!AJ16</f>
        <v>4593.8298198853427</v>
      </c>
    </row>
    <row r="17" spans="1:36">
      <c r="A17" s="41" t="s">
        <v>28</v>
      </c>
      <c r="B17" s="94">
        <f>+'Funding @ private'!B17/PrivateRecips!B17</f>
        <v>1074.4059574468085</v>
      </c>
      <c r="C17" s="94">
        <f>+'Funding @ private'!C17/PrivateRecips!C17</f>
        <v>1270.6857080323923</v>
      </c>
      <c r="D17" s="94">
        <f>+'Funding @ private'!D17/PrivateRecips!D17</f>
        <v>1406.2796644844518</v>
      </c>
      <c r="E17" s="94">
        <f>+'Funding @ private'!E17/PrivateRecips!E17</f>
        <v>1486.4038929440389</v>
      </c>
      <c r="F17" s="94">
        <f>+'Funding @ private'!F17/PrivateRecips!F17</f>
        <v>1535.3274987731065</v>
      </c>
      <c r="G17" s="94">
        <f>+'Funding @ private'!G17/PrivateRecips!G17</f>
        <v>1550.3954773001899</v>
      </c>
      <c r="H17" s="94">
        <f>+'Funding @ private'!H17/PrivateRecips!H17</f>
        <v>1605.8727955584586</v>
      </c>
      <c r="I17" s="94">
        <f>+'Funding @ private'!I17/PrivateRecips!I17</f>
        <v>1625.1282701759949</v>
      </c>
      <c r="J17" s="94">
        <f>+'Funding @ private'!J17/PrivateRecips!J17</f>
        <v>1470.6054582741758</v>
      </c>
      <c r="K17" s="94">
        <f>+'Funding @ private'!K17/PrivateRecips!K17</f>
        <v>1517.1023936170213</v>
      </c>
      <c r="L17" s="94">
        <f>+'Funding @ private'!L17/PrivateRecips!L17</f>
        <v>1504.6915601943494</v>
      </c>
      <c r="M17" s="94">
        <f>+'Funding @ private'!M17/PrivateRecips!M17</f>
        <v>1559.6454512765192</v>
      </c>
      <c r="N17" s="94">
        <f>+'Funding @ private'!N17/PrivateRecips!N17</f>
        <v>1701.6227915194347</v>
      </c>
      <c r="O17" s="94">
        <f>+'Funding @ private'!O17/PrivateRecips!O17</f>
        <v>1916.90234791889</v>
      </c>
      <c r="P17" s="94">
        <f>+'Funding @ private'!P17/PrivateRecips!P17</f>
        <v>1945.0727962085309</v>
      </c>
      <c r="Q17" s="94">
        <f>+'Funding @ private'!Q17/PrivateRecips!Q17</f>
        <v>2079.6707252514557</v>
      </c>
      <c r="R17" s="94">
        <f>+'Funding @ private'!R17/PrivateRecips!R17</f>
        <v>2374.859129581152</v>
      </c>
      <c r="S17" s="94">
        <f>+'Funding @ private'!S17/PrivateRecips!S17</f>
        <v>2527.4454780361757</v>
      </c>
      <c r="T17" s="94">
        <f>+'Funding @ private'!T17/PrivateRecips!T17</f>
        <v>2578.5690301548493</v>
      </c>
      <c r="U17" s="94">
        <f>+'Funding @ private'!U17/PrivateRecips!U17</f>
        <v>2626.7593360995852</v>
      </c>
      <c r="V17" s="94">
        <f>+'Funding @ private'!V17/PrivateRecips!V17</f>
        <v>2596.6494826971102</v>
      </c>
      <c r="W17" s="94">
        <f>+'Funding @ private'!W17/PrivateRecips!W17</f>
        <v>2642.4629836309523</v>
      </c>
      <c r="X17" s="94">
        <f>+'Funding @ private'!X17/PrivateRecips!X17</f>
        <v>2807.0887988209283</v>
      </c>
      <c r="Y17" s="94">
        <f>+'Funding @ private'!Y17/PrivateRecips!Y17</f>
        <v>3194.6613114141601</v>
      </c>
      <c r="Z17" s="94">
        <f>+'Funding @ private'!Z17/PrivateRecips!Z17</f>
        <v>3765.1665560483252</v>
      </c>
      <c r="AA17" s="94">
        <f>+'Funding @ private'!AA17/PrivateRecips!AA17</f>
        <v>3755.1121328582335</v>
      </c>
      <c r="AB17" s="94">
        <f>+'Funding @ private'!AB17/PrivateRecips!AB17</f>
        <v>3577.3181233145378</v>
      </c>
      <c r="AC17" s="94">
        <f>+'Funding @ private'!AC17/PrivateRecips!AC17</f>
        <v>3584.8994100047867</v>
      </c>
      <c r="AD17" s="94">
        <f>+'Funding @ private'!AD17/PrivateRecips!AD17</f>
        <v>3825.9672966822372</v>
      </c>
      <c r="AE17" s="94">
        <f>+'Funding @ private'!AE17/PrivateRecips!AE17</f>
        <v>3897.5952635495473</v>
      </c>
      <c r="AF17" s="94">
        <f>+'Funding @ private'!AF17/PrivateRecips!AF17</f>
        <v>3940.3506742579325</v>
      </c>
      <c r="AG17" s="94">
        <f>+'Funding @ private'!AG17/PrivateRecips!AG17</f>
        <v>3970.5040881634745</v>
      </c>
      <c r="AH17" s="94">
        <f>+'Funding @ private'!AH17/PrivateRecips!AH17</f>
        <v>4151.58804913106</v>
      </c>
      <c r="AI17" s="94">
        <f>+'Funding @ private'!AI17/PrivateRecips!AI17</f>
        <v>4376.0693977340488</v>
      </c>
      <c r="AJ17" s="94">
        <f>+'Funding @ private'!AJ17/PrivateRecips!AJ17</f>
        <v>4351.7614330907945</v>
      </c>
    </row>
    <row r="18" spans="1:36">
      <c r="A18" s="41" t="s">
        <v>29</v>
      </c>
      <c r="B18" s="94">
        <f>+'Funding @ private'!B18/PrivateRecips!B18</f>
        <v>1236.1241836532754</v>
      </c>
      <c r="C18" s="94">
        <f>+'Funding @ private'!C18/PrivateRecips!C18</f>
        <v>1284.1042376345551</v>
      </c>
      <c r="D18" s="94">
        <f>+'Funding @ private'!D18/PrivateRecips!D18</f>
        <v>1520.730831185567</v>
      </c>
      <c r="E18" s="94">
        <f>+'Funding @ private'!E18/PrivateRecips!E18</f>
        <v>1514.8631817575676</v>
      </c>
      <c r="F18" s="94">
        <f>+'Funding @ private'!F18/PrivateRecips!F18</f>
        <v>1555.8606344253769</v>
      </c>
      <c r="G18" s="94">
        <f>+'Funding @ private'!G18/PrivateRecips!G18</f>
        <v>1548.6685918591859</v>
      </c>
      <c r="H18" s="94">
        <f>+'Funding @ private'!H18/PrivateRecips!H18</f>
        <v>1591.867176363872</v>
      </c>
      <c r="I18" s="94">
        <f>+'Funding @ private'!I18/PrivateRecips!I18</f>
        <v>1597.1226730310264</v>
      </c>
      <c r="J18" s="94">
        <f>+'Funding @ private'!J18/PrivateRecips!J18</f>
        <v>1560.8405427345472</v>
      </c>
      <c r="K18" s="94">
        <f>+'Funding @ private'!K18/PrivateRecips!K18</f>
        <v>1588.9130384031751</v>
      </c>
      <c r="L18" s="94">
        <f>+'Funding @ private'!L18/PrivateRecips!L18</f>
        <v>1616.3043921213493</v>
      </c>
      <c r="M18" s="94">
        <f>+'Funding @ private'!M18/PrivateRecips!M18</f>
        <v>1681.1680164129143</v>
      </c>
      <c r="N18" s="94">
        <f>+'Funding @ private'!N18/PrivateRecips!N18</f>
        <v>1895.6675450616633</v>
      </c>
      <c r="O18" s="94">
        <f>+'Funding @ private'!O18/PrivateRecips!O18</f>
        <v>2079.8201586835144</v>
      </c>
      <c r="P18" s="94">
        <f>+'Funding @ private'!P18/PrivateRecips!P18</f>
        <v>2139.7887051542402</v>
      </c>
      <c r="Q18" s="94">
        <f>+'Funding @ private'!Q18/PrivateRecips!Q18</f>
        <v>2301.5251412167795</v>
      </c>
      <c r="R18" s="94">
        <f>+'Funding @ private'!R18/PrivateRecips!R18</f>
        <v>2583.5695501157788</v>
      </c>
      <c r="S18" s="94">
        <f>+'Funding @ private'!S18/PrivateRecips!S18</f>
        <v>2750.3607707129095</v>
      </c>
      <c r="T18" s="94">
        <f>+'Funding @ private'!T18/PrivateRecips!T18</f>
        <v>2761.237370394882</v>
      </c>
      <c r="U18" s="94">
        <f>+'Funding @ private'!U18/PrivateRecips!U18</f>
        <v>2794.8127112417342</v>
      </c>
      <c r="V18" s="94">
        <f>+'Funding @ private'!V18/PrivateRecips!V18</f>
        <v>2759.9886930754833</v>
      </c>
      <c r="W18" s="94">
        <f>+'Funding @ private'!W18/PrivateRecips!W18</f>
        <v>2786.6920644957318</v>
      </c>
      <c r="X18" s="94">
        <f>+'Funding @ private'!X18/PrivateRecips!X18</f>
        <v>2992.9140453270675</v>
      </c>
      <c r="Y18" s="94">
        <f>+'Funding @ private'!Y18/PrivateRecips!Y18</f>
        <v>3394.7453545414005</v>
      </c>
      <c r="Z18" s="94">
        <f>+'Funding @ private'!Z18/PrivateRecips!Z18</f>
        <v>4070.2828344573882</v>
      </c>
      <c r="AA18" s="94">
        <f>+'Funding @ private'!AA18/PrivateRecips!AA18</f>
        <v>4112.721342479449</v>
      </c>
      <c r="AB18" s="94">
        <f>+'Funding @ private'!AB18/PrivateRecips!AB18</f>
        <v>4005.3972966922261</v>
      </c>
      <c r="AC18" s="94">
        <f>+'Funding @ private'!AC18/PrivateRecips!AC18</f>
        <v>4005.9362687992366</v>
      </c>
      <c r="AD18" s="94">
        <f>+'Funding @ private'!AD18/PrivateRecips!AD18</f>
        <v>4027.5649625595647</v>
      </c>
      <c r="AE18" s="94">
        <f>+'Funding @ private'!AE18/PrivateRecips!AE18</f>
        <v>4091.4198915655224</v>
      </c>
      <c r="AF18" s="94">
        <f>+'Funding @ private'!AF18/PrivateRecips!AF18</f>
        <v>4119.3227518721287</v>
      </c>
      <c r="AG18" s="94">
        <f>+'Funding @ private'!AG18/PrivateRecips!AG18</f>
        <v>4161.8504446887782</v>
      </c>
      <c r="AH18" s="94">
        <f>+'Funding @ private'!AH18/PrivateRecips!AH18</f>
        <v>4375.9691810664035</v>
      </c>
      <c r="AI18" s="94">
        <f>+'Funding @ private'!AI18/PrivateRecips!AI18</f>
        <v>4573.4192601367358</v>
      </c>
      <c r="AJ18" s="94">
        <f>+'Funding @ private'!AJ18/PrivateRecips!AJ18</f>
        <v>4663.6659869540554</v>
      </c>
    </row>
    <row r="19" spans="1:36">
      <c r="A19" s="41" t="s">
        <v>30</v>
      </c>
      <c r="B19" s="94">
        <f>+'Funding @ private'!B19/PrivateRecips!B19</f>
        <v>1093.9130965593786</v>
      </c>
      <c r="C19" s="94">
        <f>+'Funding @ private'!C19/PrivateRecips!C19</f>
        <v>1269.5978815819553</v>
      </c>
      <c r="D19" s="94">
        <f>+'Funding @ private'!D19/PrivateRecips!D19</f>
        <v>1456.6691452991454</v>
      </c>
      <c r="E19" s="94">
        <f>+'Funding @ private'!E19/PrivateRecips!E19</f>
        <v>1475.155664810932</v>
      </c>
      <c r="F19" s="94">
        <f>+'Funding @ private'!F19/PrivateRecips!F19</f>
        <v>1509.0411727572421</v>
      </c>
      <c r="G19" s="94">
        <f>+'Funding @ private'!G19/PrivateRecips!G19</f>
        <v>1494.8774040142666</v>
      </c>
      <c r="H19" s="94">
        <f>+'Funding @ private'!H19/PrivateRecips!H19</f>
        <v>1585.3634218289085</v>
      </c>
      <c r="I19" s="94">
        <f>+'Funding @ private'!I19/PrivateRecips!I19</f>
        <v>1593.0669645879884</v>
      </c>
      <c r="J19" s="94">
        <f>+'Funding @ private'!J19/PrivateRecips!J19</f>
        <v>1493.1804660023447</v>
      </c>
      <c r="K19" s="94">
        <f>+'Funding @ private'!K19/PrivateRecips!K19</f>
        <v>1514.9338326127238</v>
      </c>
      <c r="L19" s="94">
        <f>+'Funding @ private'!L19/PrivateRecips!L19</f>
        <v>1536.6558799675588</v>
      </c>
      <c r="M19" s="94">
        <f>+'Funding @ private'!M19/PrivateRecips!M19</f>
        <v>1610.1454769736843</v>
      </c>
      <c r="N19" s="94">
        <f>+'Funding @ private'!N19/PrivateRecips!N19</f>
        <v>1751.1647702968603</v>
      </c>
      <c r="O19" s="94">
        <f>+'Funding @ private'!O19/PrivateRecips!O19</f>
        <v>1937.8009793343847</v>
      </c>
      <c r="P19" s="94">
        <f>+'Funding @ private'!P19/PrivateRecips!P19</f>
        <v>2002.1249034914645</v>
      </c>
      <c r="Q19" s="94">
        <f>+'Funding @ private'!Q19/PrivateRecips!Q19</f>
        <v>2151.8414941948513</v>
      </c>
      <c r="R19" s="94">
        <f>+'Funding @ private'!R19/PrivateRecips!R19</f>
        <v>2453.1942757364104</v>
      </c>
      <c r="S19" s="94">
        <f>+'Funding @ private'!S19/PrivateRecips!S19</f>
        <v>2612.6543209876545</v>
      </c>
      <c r="T19" s="94">
        <f>+'Funding @ private'!T19/PrivateRecips!T19</f>
        <v>2657.7338730911006</v>
      </c>
      <c r="U19" s="94">
        <f>+'Funding @ private'!U19/PrivateRecips!U19</f>
        <v>2680.6590127781019</v>
      </c>
      <c r="V19" s="94">
        <f>+'Funding @ private'!V19/PrivateRecips!V19</f>
        <v>2690.9602631578946</v>
      </c>
      <c r="W19" s="94">
        <f>+'Funding @ private'!W19/PrivateRecips!W19</f>
        <v>2705.9655501175871</v>
      </c>
      <c r="X19" s="94">
        <f>+'Funding @ private'!X19/PrivateRecips!X19</f>
        <v>2913.2702282777577</v>
      </c>
      <c r="Y19" s="94">
        <f>+'Funding @ private'!Y19/PrivateRecips!Y19</f>
        <v>3316.8261869180365</v>
      </c>
      <c r="Z19" s="94">
        <f>+'Funding @ private'!Z19/PrivateRecips!Z19</f>
        <v>3983.2884567581564</v>
      </c>
      <c r="AA19" s="94">
        <f>+'Funding @ private'!AA19/PrivateRecips!AA19</f>
        <v>4025.3539647784901</v>
      </c>
      <c r="AB19" s="94">
        <f>+'Funding @ private'!AB19/PrivateRecips!AB19</f>
        <v>3874.607798371138</v>
      </c>
      <c r="AC19" s="94">
        <f>+'Funding @ private'!AC19/PrivateRecips!AC19</f>
        <v>3858.9853884911163</v>
      </c>
      <c r="AD19" s="94">
        <f>+'Funding @ private'!AD19/PrivateRecips!AD19</f>
        <v>3976.7076853367867</v>
      </c>
      <c r="AE19" s="94">
        <f>+'Funding @ private'!AE19/PrivateRecips!AE19</f>
        <v>4039.4119826984238</v>
      </c>
      <c r="AF19" s="94">
        <f>+'Funding @ private'!AF19/PrivateRecips!AF19</f>
        <v>4096.0857781634841</v>
      </c>
      <c r="AG19" s="94">
        <f>+'Funding @ private'!AG19/PrivateRecips!AG19</f>
        <v>4076.0138987213149</v>
      </c>
      <c r="AH19" s="94">
        <f>+'Funding @ private'!AH19/PrivateRecips!AH19</f>
        <v>4326.0276616915417</v>
      </c>
      <c r="AI19" s="94">
        <f>+'Funding @ private'!AI19/PrivateRecips!AI19</f>
        <v>4428.9530521905453</v>
      </c>
      <c r="AJ19" s="94">
        <f>+'Funding @ private'!AJ19/PrivateRecips!AJ19</f>
        <v>4503.098046683047</v>
      </c>
    </row>
    <row r="20" spans="1:36">
      <c r="A20" s="41" t="s">
        <v>31</v>
      </c>
      <c r="B20" s="94">
        <f>+'Funding @ private'!B20/PrivateRecips!B20</f>
        <v>1064.3014301430144</v>
      </c>
      <c r="C20" s="94">
        <f>+'Funding @ private'!C20/PrivateRecips!C20</f>
        <v>1257.8422766529802</v>
      </c>
      <c r="D20" s="94">
        <f>+'Funding @ private'!D20/PrivateRecips!D20</f>
        <v>1428.6475005363657</v>
      </c>
      <c r="E20" s="94">
        <f>+'Funding @ private'!E20/PrivateRecips!E20</f>
        <v>1445.1319420489824</v>
      </c>
      <c r="F20" s="94">
        <f>+'Funding @ private'!F20/PrivateRecips!F20</f>
        <v>1496.0571577032995</v>
      </c>
      <c r="G20" s="94">
        <f>+'Funding @ private'!G20/PrivateRecips!G20</f>
        <v>1480.3353439050491</v>
      </c>
      <c r="H20" s="94">
        <f>+'Funding @ private'!H20/PrivateRecips!H20</f>
        <v>1568.1204752181177</v>
      </c>
      <c r="I20" s="94">
        <f>+'Funding @ private'!I20/PrivateRecips!I20</f>
        <v>1580.7877619005874</v>
      </c>
      <c r="J20" s="94">
        <f>+'Funding @ private'!J20/PrivateRecips!J20</f>
        <v>1487.4199194332546</v>
      </c>
      <c r="K20" s="94">
        <f>+'Funding @ private'!K20/PrivateRecips!K20</f>
        <v>1487.6483487795326</v>
      </c>
      <c r="L20" s="94">
        <f>+'Funding @ private'!L20/PrivateRecips!L20</f>
        <v>1507.3639976248116</v>
      </c>
      <c r="M20" s="94">
        <f>+'Funding @ private'!M20/PrivateRecips!M20</f>
        <v>1560.7313556208669</v>
      </c>
      <c r="N20" s="94">
        <f>+'Funding @ private'!N20/PrivateRecips!N20</f>
        <v>1734.7338654190175</v>
      </c>
      <c r="O20" s="94">
        <f>+'Funding @ private'!O20/PrivateRecips!O20</f>
        <v>1899.2882743172224</v>
      </c>
      <c r="P20" s="94">
        <f>+'Funding @ private'!P20/PrivateRecips!P20</f>
        <v>1963.1594290778487</v>
      </c>
      <c r="Q20" s="94">
        <f>+'Funding @ private'!Q20/PrivateRecips!Q20</f>
        <v>2118.9013914656771</v>
      </c>
      <c r="R20" s="94">
        <f>+'Funding @ private'!R20/PrivateRecips!R20</f>
        <v>2415.5969907125764</v>
      </c>
      <c r="S20" s="94">
        <f>+'Funding @ private'!S20/PrivateRecips!S20</f>
        <v>2538.8552327177194</v>
      </c>
      <c r="T20" s="94">
        <f>+'Funding @ private'!T20/PrivateRecips!T20</f>
        <v>2561.1911700262926</v>
      </c>
      <c r="U20" s="94">
        <f>+'Funding @ private'!U20/PrivateRecips!U20</f>
        <v>2594.3596633799257</v>
      </c>
      <c r="V20" s="94">
        <f>+'Funding @ private'!V20/PrivateRecips!V20</f>
        <v>2595.0237228290853</v>
      </c>
      <c r="W20" s="94">
        <f>+'Funding @ private'!W20/PrivateRecips!W20</f>
        <v>2636.5758358662615</v>
      </c>
      <c r="X20" s="94">
        <f>+'Funding @ private'!X20/PrivateRecips!X20</f>
        <v>2825.0239027170815</v>
      </c>
      <c r="Y20" s="94">
        <f>+'Funding @ private'!Y20/PrivateRecips!Y20</f>
        <v>3226.6055885355618</v>
      </c>
      <c r="Z20" s="94">
        <f>+'Funding @ private'!Z20/PrivateRecips!Z20</f>
        <v>3883.2317901198817</v>
      </c>
      <c r="AA20" s="94">
        <f>+'Funding @ private'!AA20/PrivateRecips!AA20</f>
        <v>3888.1655039711368</v>
      </c>
      <c r="AB20" s="94">
        <f>+'Funding @ private'!AB20/PrivateRecips!AB20</f>
        <v>3774.8104893460682</v>
      </c>
      <c r="AC20" s="94">
        <f>+'Funding @ private'!AC20/PrivateRecips!AC20</f>
        <v>3743.53138951866</v>
      </c>
      <c r="AD20" s="94">
        <f>+'Funding @ private'!AD20/PrivateRecips!AD20</f>
        <v>3861.2846968194135</v>
      </c>
      <c r="AE20" s="94">
        <f>+'Funding @ private'!AE20/PrivateRecips!AE20</f>
        <v>3878.1668167076591</v>
      </c>
      <c r="AF20" s="94">
        <f>+'Funding @ private'!AF20/PrivateRecips!AF20</f>
        <v>3896.7946672727276</v>
      </c>
      <c r="AG20" s="94">
        <f>+'Funding @ private'!AG20/PrivateRecips!AG20</f>
        <v>3939.438748652306</v>
      </c>
      <c r="AH20" s="94">
        <f>+'Funding @ private'!AH20/PrivateRecips!AH20</f>
        <v>4247.4402220048678</v>
      </c>
      <c r="AI20" s="94">
        <f>+'Funding @ private'!AI20/PrivateRecips!AI20</f>
        <v>4357.0698417307267</v>
      </c>
      <c r="AJ20" s="94">
        <f>+'Funding @ private'!AJ20/PrivateRecips!AJ20</f>
        <v>4461.6144394993034</v>
      </c>
    </row>
    <row r="21" spans="1:36">
      <c r="A21" s="41" t="s">
        <v>32</v>
      </c>
      <c r="B21" s="94">
        <f>+'Funding @ private'!B21/PrivateRecips!B21</f>
        <v>1148.4317890691716</v>
      </c>
      <c r="C21" s="94">
        <f>+'Funding @ private'!C21/PrivateRecips!C21</f>
        <v>1231.9321739130435</v>
      </c>
      <c r="D21" s="94">
        <f>+'Funding @ private'!D21/PrivateRecips!D21</f>
        <v>1426.2302977232926</v>
      </c>
      <c r="E21" s="94">
        <f>+'Funding @ private'!E21/PrivateRecips!E21</f>
        <v>1370.9323490747295</v>
      </c>
      <c r="F21" s="94">
        <f>+'Funding @ private'!F21/PrivateRecips!F21</f>
        <v>1386.0581174984206</v>
      </c>
      <c r="G21" s="94">
        <f>+'Funding @ private'!G21/PrivateRecips!G21</f>
        <v>1424.7859520639147</v>
      </c>
      <c r="H21" s="94">
        <f>+'Funding @ private'!H21/PrivateRecips!H21</f>
        <v>1541.3346195069669</v>
      </c>
      <c r="I21" s="94">
        <f>+'Funding @ private'!I21/PrivateRecips!I21</f>
        <v>1536.2345413595413</v>
      </c>
      <c r="J21" s="94">
        <f>+'Funding @ private'!J21/PrivateRecips!J21</f>
        <v>1489.0583796247772</v>
      </c>
      <c r="K21" s="94">
        <f>+'Funding @ private'!K21/PrivateRecips!K21</f>
        <v>1490.7390988372092</v>
      </c>
      <c r="L21" s="94">
        <f>+'Funding @ private'!L21/PrivateRecips!L21</f>
        <v>1487.645665961945</v>
      </c>
      <c r="M21" s="94">
        <f>+'Funding @ private'!M21/PrivateRecips!M21</f>
        <v>1543.4599023000203</v>
      </c>
      <c r="N21" s="94">
        <f>+'Funding @ private'!N21/PrivateRecips!N21</f>
        <v>1713.602661207779</v>
      </c>
      <c r="O21" s="94">
        <f>+'Funding @ private'!O21/PrivateRecips!O21</f>
        <v>1894.6009095502779</v>
      </c>
      <c r="P21" s="94">
        <f>+'Funding @ private'!P21/PrivateRecips!P21</f>
        <v>1955.6228791506194</v>
      </c>
      <c r="Q21" s="94">
        <f>+'Funding @ private'!Q21/PrivateRecips!Q21</f>
        <v>2109.4039067422809</v>
      </c>
      <c r="R21" s="94">
        <f>+'Funding @ private'!R21/PrivateRecips!R21</f>
        <v>2380.0159890360896</v>
      </c>
      <c r="S21" s="94">
        <f>+'Funding @ private'!S21/PrivateRecips!S21</f>
        <v>2494.8287002253946</v>
      </c>
      <c r="T21" s="94">
        <f>+'Funding @ private'!T21/PrivateRecips!T21</f>
        <v>2547.4623784592372</v>
      </c>
      <c r="U21" s="94">
        <f>+'Funding @ private'!U21/PrivateRecips!U21</f>
        <v>2550.9493103689701</v>
      </c>
      <c r="V21" s="94">
        <f>+'Funding @ private'!V21/PrivateRecips!V21</f>
        <v>2510.0277598450612</v>
      </c>
      <c r="W21" s="94">
        <f>+'Funding @ private'!W21/PrivateRecips!W21</f>
        <v>2566.4845438898451</v>
      </c>
      <c r="X21" s="94">
        <f>+'Funding @ private'!X21/PrivateRecips!X21</f>
        <v>2718.4082442926374</v>
      </c>
      <c r="Y21" s="94">
        <f>+'Funding @ private'!Y21/PrivateRecips!Y21</f>
        <v>3058.7398059282041</v>
      </c>
      <c r="Z21" s="94">
        <f>+'Funding @ private'!Z21/PrivateRecips!Z21</f>
        <v>3648.8763047243833</v>
      </c>
      <c r="AA21" s="94">
        <f>+'Funding @ private'!AA21/PrivateRecips!AA21</f>
        <v>3738.7721707746023</v>
      </c>
      <c r="AB21" s="94">
        <f>+'Funding @ private'!AB21/PrivateRecips!AB21</f>
        <v>3435.626044101386</v>
      </c>
      <c r="AC21" s="94">
        <f>+'Funding @ private'!AC21/PrivateRecips!AC21</f>
        <v>3435.0199706199405</v>
      </c>
      <c r="AD21" s="94">
        <f>+'Funding @ private'!AD21/PrivateRecips!AD21</f>
        <v>3451.3984954903926</v>
      </c>
      <c r="AE21" s="94">
        <f>+'Funding @ private'!AE21/PrivateRecips!AE21</f>
        <v>3550.3316512197075</v>
      </c>
      <c r="AF21" s="94">
        <f>+'Funding @ private'!AF21/PrivateRecips!AF21</f>
        <v>3588.2765099368826</v>
      </c>
      <c r="AG21" s="94">
        <f>+'Funding @ private'!AG21/PrivateRecips!AG21</f>
        <v>3606.8472887623157</v>
      </c>
      <c r="AH21" s="94">
        <f>+'Funding @ private'!AH21/PrivateRecips!AH21</f>
        <v>3929.9644444185988</v>
      </c>
      <c r="AI21" s="94">
        <f>+'Funding @ private'!AI21/PrivateRecips!AI21</f>
        <v>3992.0725023616101</v>
      </c>
      <c r="AJ21" s="94">
        <f>+'Funding @ private'!AJ21/PrivateRecips!AJ21</f>
        <v>4087.7627250188889</v>
      </c>
    </row>
    <row r="22" spans="1:36">
      <c r="A22" s="42" t="s">
        <v>33</v>
      </c>
      <c r="B22" s="94">
        <f>+'Funding @ private'!B22/PrivateRecips!B22</f>
        <v>1024.5694564279552</v>
      </c>
      <c r="C22" s="94">
        <f>+'Funding @ private'!C22/PrivateRecips!C22</f>
        <v>1172.6329751511082</v>
      </c>
      <c r="D22" s="94">
        <f>+'Funding @ private'!D22/PrivateRecips!D22</f>
        <v>1430.0178165276725</v>
      </c>
      <c r="E22" s="94">
        <f>+'Funding @ private'!E22/PrivateRecips!E22</f>
        <v>1415.2993053458169</v>
      </c>
      <c r="F22" s="94">
        <f>+'Funding @ private'!F22/PrivateRecips!F22</f>
        <v>1444.7461005199307</v>
      </c>
      <c r="G22" s="94">
        <f>+'Funding @ private'!G22/PrivateRecips!G22</f>
        <v>1459.5002944640753</v>
      </c>
      <c r="H22" s="94">
        <f>+'Funding @ private'!H22/PrivateRecips!H22</f>
        <v>1553.9082085413199</v>
      </c>
      <c r="I22" s="94">
        <f>+'Funding @ private'!I22/PrivateRecips!I22</f>
        <v>1580.3485757121439</v>
      </c>
      <c r="J22" s="94">
        <f>+'Funding @ private'!J22/PrivateRecips!J22</f>
        <v>1556.1410510659396</v>
      </c>
      <c r="K22" s="94">
        <f>+'Funding @ private'!K22/PrivateRecips!K22</f>
        <v>1552.1944873776404</v>
      </c>
      <c r="L22" s="94">
        <f>+'Funding @ private'!L22/PrivateRecips!L22</f>
        <v>1596.5002627430374</v>
      </c>
      <c r="M22" s="94">
        <f>+'Funding @ private'!M22/PrivateRecips!M22</f>
        <v>1668.4271744724654</v>
      </c>
      <c r="N22" s="94">
        <f>+'Funding @ private'!N22/PrivateRecips!N22</f>
        <v>1841.3953488372092</v>
      </c>
      <c r="O22" s="94">
        <f>+'Funding @ private'!O22/PrivateRecips!O22</f>
        <v>1990.5078143784563</v>
      </c>
      <c r="P22" s="94">
        <f>+'Funding @ private'!P22/PrivateRecips!P22</f>
        <v>2088.4621954282843</v>
      </c>
      <c r="Q22" s="94">
        <f>+'Funding @ private'!Q22/PrivateRecips!Q22</f>
        <v>2159.2400603925516</v>
      </c>
      <c r="R22" s="94">
        <f>+'Funding @ private'!R22/PrivateRecips!R22</f>
        <v>2453.8973224164638</v>
      </c>
      <c r="S22" s="94">
        <f>+'Funding @ private'!S22/PrivateRecips!S22</f>
        <v>2580.6818936877075</v>
      </c>
      <c r="T22" s="94">
        <f>+'Funding @ private'!T22/PrivateRecips!T22</f>
        <v>2681.5579738820734</v>
      </c>
      <c r="U22" s="94">
        <f>+'Funding @ private'!U22/PrivateRecips!U22</f>
        <v>2665.2225693088635</v>
      </c>
      <c r="V22" s="94">
        <f>+'Funding @ private'!V22/PrivateRecips!V22</f>
        <v>2602.0280849181777</v>
      </c>
      <c r="W22" s="94">
        <f>+'Funding @ private'!W22/PrivateRecips!W22</f>
        <v>2577.2024440857735</v>
      </c>
      <c r="X22" s="94">
        <f>+'Funding @ private'!X22/PrivateRecips!X22</f>
        <v>2750.0478757817555</v>
      </c>
      <c r="Y22" s="94">
        <f>+'Funding @ private'!Y22/PrivateRecips!Y22</f>
        <v>3082.1286418646346</v>
      </c>
      <c r="Z22" s="94">
        <f>+'Funding @ private'!Z22/PrivateRecips!Z22</f>
        <v>3704.8822122007218</v>
      </c>
      <c r="AA22" s="94">
        <f>+'Funding @ private'!AA22/PrivateRecips!AA22</f>
        <v>3905.3208891908207</v>
      </c>
      <c r="AB22" s="94">
        <f>+'Funding @ private'!AB22/PrivateRecips!AB22</f>
        <v>3622.8277214322425</v>
      </c>
      <c r="AC22" s="94">
        <f>+'Funding @ private'!AC22/PrivateRecips!AC22</f>
        <v>3623.4988985759956</v>
      </c>
      <c r="AD22" s="94">
        <f>+'Funding @ private'!AD22/PrivateRecips!AD22</f>
        <v>3980.5180077619661</v>
      </c>
      <c r="AE22" s="94">
        <f>+'Funding @ private'!AE22/PrivateRecips!AE22</f>
        <v>4063.0238127197185</v>
      </c>
      <c r="AF22" s="94">
        <f>+'Funding @ private'!AF22/PrivateRecips!AF22</f>
        <v>4104.0095108877722</v>
      </c>
      <c r="AG22" s="94">
        <f>+'Funding @ private'!AG22/PrivateRecips!AG22</f>
        <v>4081.7181201221583</v>
      </c>
      <c r="AH22" s="94">
        <f>+'Funding @ private'!AH22/PrivateRecips!AH22</f>
        <v>4227.6301322314048</v>
      </c>
      <c r="AI22" s="94">
        <f>+'Funding @ private'!AI22/PrivateRecips!AI22</f>
        <v>4405.1618802840712</v>
      </c>
      <c r="AJ22" s="94">
        <f>+'Funding @ private'!AJ22/PrivateRecips!AJ22</f>
        <v>4382.7657015669511</v>
      </c>
    </row>
    <row r="23" spans="1:36">
      <c r="A23" s="39" t="s">
        <v>34</v>
      </c>
      <c r="P23" s="1">
        <f>+'Funding @ private'!P23/PrivateRecips!P23</f>
        <v>1976.1845570243013</v>
      </c>
      <c r="Q23" s="1">
        <f>+'Funding @ private'!Q23/PrivateRecips!Q23</f>
        <v>2117.9836780763717</v>
      </c>
      <c r="R23" s="1">
        <f>+'Funding @ private'!R23/PrivateRecips!R23</f>
        <v>2399.5167501789547</v>
      </c>
      <c r="S23" s="1">
        <f>+'Funding @ private'!S23/PrivateRecips!S23</f>
        <v>2563.2540464135509</v>
      </c>
      <c r="T23" s="1">
        <f>+'Funding @ private'!T23/PrivateRecips!T23</f>
        <v>2600.1589705103302</v>
      </c>
      <c r="U23" s="1">
        <f>+'Funding @ private'!U23/PrivateRecips!U23</f>
        <v>2634.2878448181118</v>
      </c>
      <c r="V23" s="1">
        <f>+'Funding @ private'!V23/PrivateRecips!V23</f>
        <v>2622.8391974881101</v>
      </c>
      <c r="W23" s="1">
        <f>+'Funding @ private'!W23/PrivateRecips!W23</f>
        <v>2626.8121497233788</v>
      </c>
      <c r="X23" s="1">
        <f>+'Funding @ private'!X23/PrivateRecips!X23</f>
        <v>2824.3185597690726</v>
      </c>
      <c r="Y23" s="1">
        <f>+'Funding @ private'!Y23/PrivateRecips!Y23</f>
        <v>3206.1905802469137</v>
      </c>
      <c r="Z23" s="1">
        <f>+'Funding @ private'!Z23/PrivateRecips!Z23</f>
        <v>3841.5883558928749</v>
      </c>
      <c r="AA23" s="1">
        <f>+'Funding @ private'!AA23/PrivateRecips!AA23</f>
        <v>3969.2582590149373</v>
      </c>
      <c r="AB23" s="1">
        <f>+'Funding @ private'!AB23/PrivateRecips!AB23</f>
        <v>3781.5170314759612</v>
      </c>
      <c r="AC23" s="1">
        <f>+'Funding @ private'!AC23/PrivateRecips!AC23</f>
        <v>3805.8146041131108</v>
      </c>
      <c r="AD23" s="1">
        <f>+'Funding @ private'!AD23/PrivateRecips!AD23</f>
        <v>3849.1019490840422</v>
      </c>
      <c r="AE23" s="1">
        <f>+'Funding @ private'!AE23/PrivateRecips!AE23</f>
        <v>3863.1006644533463</v>
      </c>
      <c r="AF23" s="1">
        <f>+'Funding @ private'!AF23/PrivateRecips!AF23</f>
        <v>3877.9690530850316</v>
      </c>
      <c r="AG23" s="1">
        <f>+'Funding @ private'!AG23/PrivateRecips!AG23</f>
        <v>3845.0061401178946</v>
      </c>
      <c r="AH23" s="1">
        <f>+'Funding @ private'!AH23/PrivateRecips!AH23</f>
        <v>4137.2977037654464</v>
      </c>
      <c r="AI23" s="1">
        <f>+'Funding @ private'!AI23/PrivateRecips!AI23</f>
        <v>4260.6875826323831</v>
      </c>
      <c r="AJ23" s="1">
        <f>+'Funding @ private'!AJ23/PrivateRecips!AJ23</f>
        <v>4329.9650175805873</v>
      </c>
    </row>
    <row r="24" spans="1:36">
      <c r="A24" s="40" t="s">
        <v>113</v>
      </c>
      <c r="B24" s="40">
        <f t="shared" ref="B24:Z24" si="6">(B23/B4)*100</f>
        <v>0</v>
      </c>
      <c r="C24" s="40">
        <f t="shared" si="6"/>
        <v>0</v>
      </c>
      <c r="D24" s="40">
        <f t="shared" si="6"/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0</v>
      </c>
      <c r="I24" s="40">
        <f t="shared" si="6"/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100.42989777129007</v>
      </c>
      <c r="Q24" s="40">
        <f t="shared" si="6"/>
        <v>100.46897702527929</v>
      </c>
      <c r="R24" s="40">
        <f t="shared" si="6"/>
        <v>100.60826460546738</v>
      </c>
      <c r="S24" s="40">
        <f t="shared" si="6"/>
        <v>101.44555958462504</v>
      </c>
      <c r="T24" s="40">
        <f t="shared" si="6"/>
        <v>101.25296540211555</v>
      </c>
      <c r="U24" s="40">
        <f t="shared" si="6"/>
        <v>102.01450065696139</v>
      </c>
      <c r="V24" s="40">
        <f t="shared" si="6"/>
        <v>102.12647753791767</v>
      </c>
      <c r="W24" s="40">
        <f t="shared" si="6"/>
        <v>101.01126286007047</v>
      </c>
      <c r="X24" s="40">
        <f t="shared" si="6"/>
        <v>101.14074069870074</v>
      </c>
      <c r="Y24" s="40">
        <f t="shared" si="6"/>
        <v>100.61339117105466</v>
      </c>
      <c r="Z24" s="40">
        <f t="shared" si="6"/>
        <v>100.87093968000049</v>
      </c>
      <c r="AA24" s="40">
        <f t="shared" ref="AA24:AB24" si="7">(AA23/AA4)*100</f>
        <v>102.16839004768326</v>
      </c>
      <c r="AB24" s="40">
        <f t="shared" si="7"/>
        <v>102.1504959721709</v>
      </c>
      <c r="AC24" s="40">
        <f t="shared" ref="AC24:AD24" si="8">(AC23/AC4)*100</f>
        <v>102.12476773823688</v>
      </c>
      <c r="AD24" s="40">
        <f t="shared" si="8"/>
        <v>101.35109388649062</v>
      </c>
      <c r="AE24" s="40">
        <f t="shared" ref="AE24:AF24" si="9">(AE23/AE4)*100</f>
        <v>101.12542897570708</v>
      </c>
      <c r="AF24" s="40">
        <f t="shared" si="9"/>
        <v>100.51236130664229</v>
      </c>
      <c r="AG24" s="40">
        <f t="shared" ref="AG24:AH24" si="10">(AG23/AG4)*100</f>
        <v>99.242167965948695</v>
      </c>
      <c r="AH24" s="40">
        <f t="shared" si="10"/>
        <v>99.502574344424772</v>
      </c>
      <c r="AI24" s="40">
        <f t="shared" ref="AI24:AJ24" si="11">(AI23/AI4)*100</f>
        <v>100.02565758010991</v>
      </c>
      <c r="AJ24" s="40">
        <f t="shared" si="11"/>
        <v>100.38943798676492</v>
      </c>
    </row>
    <row r="25" spans="1:36">
      <c r="A25" s="41" t="s">
        <v>35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>
        <f>+'Funding @ private'!P25/PrivateRecips!P25</f>
        <v>1947.535294117647</v>
      </c>
      <c r="Q25" s="94">
        <f>+'Funding @ private'!Q25/PrivateRecips!Q25</f>
        <v>2044.9609375</v>
      </c>
      <c r="R25" s="94">
        <f>+'Funding @ private'!R25/PrivateRecips!R25</f>
        <v>2314.5549132947976</v>
      </c>
      <c r="S25" s="94">
        <f>+'Funding @ private'!S25/PrivateRecips!S25</f>
        <v>2452.6724137931033</v>
      </c>
      <c r="T25" s="94">
        <f>+'Funding @ private'!T25/PrivateRecips!T25</f>
        <v>2370.0555555555557</v>
      </c>
      <c r="U25" s="94">
        <f>+'Funding @ private'!U25/PrivateRecips!U25</f>
        <v>2647.6473429951689</v>
      </c>
      <c r="V25" s="94">
        <f>+'Funding @ private'!V25/PrivateRecips!V25</f>
        <v>2475.8445595854923</v>
      </c>
      <c r="W25" s="94">
        <f>+'Funding @ private'!W25/PrivateRecips!W25</f>
        <v>2486.0749999999998</v>
      </c>
      <c r="X25" s="94">
        <f>+'Funding @ private'!X25/PrivateRecips!X25</f>
        <v>2396.4651162790697</v>
      </c>
      <c r="Y25" s="94">
        <f>+'Funding @ private'!Y25/PrivateRecips!Y25</f>
        <v>3119.2770270270271</v>
      </c>
      <c r="Z25" s="94">
        <f>+'Funding @ private'!Z25/PrivateRecips!Z25</f>
        <v>3339.0533163265304</v>
      </c>
      <c r="AA25" s="94">
        <f>+'Funding @ private'!AA25/PrivateRecips!AA25</f>
        <v>3315.6045816733067</v>
      </c>
      <c r="AB25" s="94">
        <f>+'Funding @ private'!AB25/PrivateRecips!AB25</f>
        <v>3371.3549783549784</v>
      </c>
      <c r="AC25" s="94">
        <f>+'Funding @ private'!AC25/PrivateRecips!AC25</f>
        <v>3515.9262121212123</v>
      </c>
      <c r="AD25" s="94">
        <f>+'Funding @ private'!AD25/PrivateRecips!AD25</f>
        <v>3815.6356783919596</v>
      </c>
      <c r="AE25" s="94">
        <f>+'Funding @ private'!AE25/PrivateRecips!AE25</f>
        <v>3739.4465999999998</v>
      </c>
      <c r="AF25" s="94">
        <f>+'Funding @ private'!AF25/PrivateRecips!AF25</f>
        <v>3659.818181818182</v>
      </c>
      <c r="AG25" s="94">
        <f>+'Funding @ private'!AG25/PrivateRecips!AG25</f>
        <v>4087.8431797235021</v>
      </c>
      <c r="AH25" s="94">
        <f>+'Funding @ private'!AH25/PrivateRecips!AH25</f>
        <v>4186.0643859649117</v>
      </c>
      <c r="AI25" s="94">
        <f>+'Funding @ private'!AI25/PrivateRecips!AI25</f>
        <v>4313.6593076923073</v>
      </c>
      <c r="AJ25" s="94">
        <f>+'Funding @ private'!AJ25/PrivateRecips!AJ25</f>
        <v>4064.5186440677967</v>
      </c>
    </row>
    <row r="26" spans="1:36">
      <c r="A26" s="41" t="s">
        <v>36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>
        <f>+'Funding @ private'!P26/PrivateRecips!P26</f>
        <v>2036.211100789596</v>
      </c>
      <c r="Q26" s="94">
        <f>+'Funding @ private'!Q26/PrivateRecips!Q26</f>
        <v>2176.6017101710172</v>
      </c>
      <c r="R26" s="94">
        <f>+'Funding @ private'!R26/PrivateRecips!R26</f>
        <v>2479.5046316718131</v>
      </c>
      <c r="S26" s="94">
        <f>+'Funding @ private'!S26/PrivateRecips!S26</f>
        <v>2568.5714285714284</v>
      </c>
      <c r="T26" s="94">
        <f>+'Funding @ private'!T26/PrivateRecips!T26</f>
        <v>2720.0036934441368</v>
      </c>
      <c r="U26" s="94">
        <f>+'Funding @ private'!U26/PrivateRecips!U26</f>
        <v>2785.281529117542</v>
      </c>
      <c r="V26" s="94">
        <f>+'Funding @ private'!V26/PrivateRecips!V26</f>
        <v>2793.2047151277015</v>
      </c>
      <c r="W26" s="94">
        <f>+'Funding @ private'!W26/PrivateRecips!W26</f>
        <v>2703.5420168067226</v>
      </c>
      <c r="X26" s="94">
        <f>+'Funding @ private'!X26/PrivateRecips!X26</f>
        <v>2714.2535211267605</v>
      </c>
      <c r="Y26" s="94">
        <f>+'Funding @ private'!Y26/PrivateRecips!Y26</f>
        <v>3133.2564102564102</v>
      </c>
      <c r="Z26" s="94">
        <f>+'Funding @ private'!Z26/PrivateRecips!Z26</f>
        <v>3391.5835552193644</v>
      </c>
      <c r="AA26" s="94">
        <f>+'Funding @ private'!AA26/PrivateRecips!AA26</f>
        <v>4267.2568348045406</v>
      </c>
      <c r="AB26" s="94">
        <f>+'Funding @ private'!AB26/PrivateRecips!AB26</f>
        <v>3851.1397233748271</v>
      </c>
      <c r="AC26" s="94">
        <f>+'Funding @ private'!AC26/PrivateRecips!AC26</f>
        <v>3654.8642756680733</v>
      </c>
      <c r="AD26" s="94">
        <f>+'Funding @ private'!AD26/PrivateRecips!AD26</f>
        <v>3909.4565015479875</v>
      </c>
      <c r="AE26" s="94">
        <f>+'Funding @ private'!AE26/PrivateRecips!AE26</f>
        <v>3909.1341132637858</v>
      </c>
      <c r="AF26" s="94">
        <f>+'Funding @ private'!AF26/PrivateRecips!AF26</f>
        <v>3770.2466911764704</v>
      </c>
      <c r="AG26" s="94">
        <f>+'Funding @ private'!AG26/PrivateRecips!AG26</f>
        <v>3677.2033762057877</v>
      </c>
      <c r="AH26" s="94">
        <f>+'Funding @ private'!AH26/PrivateRecips!AH26</f>
        <v>4046.5930434782608</v>
      </c>
      <c r="AI26" s="94">
        <f>+'Funding @ private'!AI26/PrivateRecips!AI26</f>
        <v>4492.5030499219974</v>
      </c>
      <c r="AJ26" s="94">
        <f>+'Funding @ private'!AJ26/PrivateRecips!AJ26</f>
        <v>4829.3938817733988</v>
      </c>
    </row>
    <row r="27" spans="1:36">
      <c r="A27" s="41" t="s">
        <v>37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>
        <f>+'Funding @ private'!P27/PrivateRecips!P27</f>
        <v>2017.9296656080703</v>
      </c>
      <c r="Q27" s="94">
        <f>+'Funding @ private'!Q27/PrivateRecips!Q27</f>
        <v>2144.5825711265338</v>
      </c>
      <c r="R27" s="94">
        <f>+'Funding @ private'!R27/PrivateRecips!R27</f>
        <v>2417.2518752725687</v>
      </c>
      <c r="S27" s="94">
        <f>+'Funding @ private'!S27/PrivateRecips!S27</f>
        <v>2572.3278638379688</v>
      </c>
      <c r="T27" s="94">
        <f>+'Funding @ private'!T27/PrivateRecips!T27</f>
        <v>2591.6397164643968</v>
      </c>
      <c r="U27" s="94">
        <f>+'Funding @ private'!U27/PrivateRecips!U27</f>
        <v>2617.8709558982332</v>
      </c>
      <c r="V27" s="94">
        <f>+'Funding @ private'!V27/PrivateRecips!V27</f>
        <v>2614.5252804459492</v>
      </c>
      <c r="W27" s="94">
        <f>+'Funding @ private'!W27/PrivateRecips!W27</f>
        <v>2619.1000623291939</v>
      </c>
      <c r="X27" s="94">
        <f>+'Funding @ private'!X27/PrivateRecips!X27</f>
        <v>2849.5726349050692</v>
      </c>
      <c r="Y27" s="94">
        <f>+'Funding @ private'!Y27/PrivateRecips!Y27</f>
        <v>3241.7212739054844</v>
      </c>
      <c r="Z27" s="94">
        <f>+'Funding @ private'!Z27/PrivateRecips!Z27</f>
        <v>3805.8417366659701</v>
      </c>
      <c r="AA27" s="94">
        <f>+'Funding @ private'!AA27/PrivateRecips!AA27</f>
        <v>3908.6914426117428</v>
      </c>
      <c r="AB27" s="94">
        <f>+'Funding @ private'!AB27/PrivateRecips!AB27</f>
        <v>3793.8811997260314</v>
      </c>
      <c r="AC27" s="94">
        <f>+'Funding @ private'!AC27/PrivateRecips!AC27</f>
        <v>3803.6436040766375</v>
      </c>
      <c r="AD27" s="94">
        <f>+'Funding @ private'!AD27/PrivateRecips!AD27</f>
        <v>3875.4838629600504</v>
      </c>
      <c r="AE27" s="94">
        <f>+'Funding @ private'!AE27/PrivateRecips!AE27</f>
        <v>3970.7332832959723</v>
      </c>
      <c r="AF27" s="94">
        <f>+'Funding @ private'!AF27/PrivateRecips!AF27</f>
        <v>4010.9529359812723</v>
      </c>
      <c r="AG27" s="94">
        <f>+'Funding @ private'!AG27/PrivateRecips!AG27</f>
        <v>4018.1866018724627</v>
      </c>
      <c r="AH27" s="94">
        <f>+'Funding @ private'!AH27/PrivateRecips!AH27</f>
        <v>4259.2285945794001</v>
      </c>
      <c r="AI27" s="94">
        <f>+'Funding @ private'!AI27/PrivateRecips!AI27</f>
        <v>4367.6836038198089</v>
      </c>
      <c r="AJ27" s="94">
        <f>+'Funding @ private'!AJ27/PrivateRecips!AJ27</f>
        <v>4425.4342865967683</v>
      </c>
    </row>
    <row r="28" spans="1:36">
      <c r="A28" s="41" t="s">
        <v>38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>
        <f>+'Funding @ private'!P28/PrivateRecips!P28</f>
        <v>1732.6402489626555</v>
      </c>
      <c r="Q28" s="94">
        <f>+'Funding @ private'!Q28/PrivateRecips!Q28</f>
        <v>1863.7118715673848</v>
      </c>
      <c r="R28" s="94">
        <f>+'Funding @ private'!R28/PrivateRecips!R28</f>
        <v>2120.6653681340085</v>
      </c>
      <c r="S28" s="94">
        <f>+'Funding @ private'!S28/PrivateRecips!S28</f>
        <v>2259.1196136701337</v>
      </c>
      <c r="T28" s="94">
        <f>+'Funding @ private'!T28/PrivateRecips!T28</f>
        <v>2328.4842914438505</v>
      </c>
      <c r="U28" s="94">
        <f>+'Funding @ private'!U28/PrivateRecips!U28</f>
        <v>2347.8438697318006</v>
      </c>
      <c r="V28" s="94">
        <f>+'Funding @ private'!V28/PrivateRecips!V28</f>
        <v>2335.8495160786761</v>
      </c>
      <c r="W28" s="94">
        <f>+'Funding @ private'!W28/PrivateRecips!W28</f>
        <v>2387.5437731196052</v>
      </c>
      <c r="X28" s="94">
        <f>+'Funding @ private'!X28/PrivateRecips!X28</f>
        <v>2527.4135110572552</v>
      </c>
      <c r="Y28" s="94">
        <f>+'Funding @ private'!Y28/PrivateRecips!Y28</f>
        <v>2873.1840341255333</v>
      </c>
      <c r="Z28" s="94">
        <f>+'Funding @ private'!Z28/PrivateRecips!Z28</f>
        <v>3489.6862676529927</v>
      </c>
      <c r="AA28" s="94">
        <f>+'Funding @ private'!AA28/PrivateRecips!AA28</f>
        <v>3463.2324810892587</v>
      </c>
      <c r="AB28" s="94">
        <f>+'Funding @ private'!AB28/PrivateRecips!AB28</f>
        <v>3261.5915823986197</v>
      </c>
      <c r="AC28" s="94">
        <f>+'Funding @ private'!AC28/PrivateRecips!AC28</f>
        <v>3331.0728920911529</v>
      </c>
      <c r="AD28" s="94">
        <f>+'Funding @ private'!AD28/PrivateRecips!AD28</f>
        <v>3345.4879428184736</v>
      </c>
      <c r="AE28" s="94">
        <f>+'Funding @ private'!AE28/PrivateRecips!AE28</f>
        <v>3334.2892360128617</v>
      </c>
      <c r="AF28" s="94">
        <f>+'Funding @ private'!AF28/PrivateRecips!AF28</f>
        <v>3483.435758691809</v>
      </c>
      <c r="AG28" s="94">
        <f>+'Funding @ private'!AG28/PrivateRecips!AG28</f>
        <v>3368.0353968253976</v>
      </c>
      <c r="AH28" s="94">
        <f>+'Funding @ private'!AH28/PrivateRecips!AH28</f>
        <v>3790.0459740259739</v>
      </c>
      <c r="AI28" s="94">
        <f>+'Funding @ private'!AI28/PrivateRecips!AI28</f>
        <v>3827.3118934911249</v>
      </c>
      <c r="AJ28" s="94">
        <f>+'Funding @ private'!AJ28/PrivateRecips!AJ28</f>
        <v>3820.7518238665971</v>
      </c>
    </row>
    <row r="29" spans="1:36">
      <c r="A29" s="41" t="s">
        <v>39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>
        <f>+'Funding @ private'!P29/PrivateRecips!P29</f>
        <v>1958.9691780821918</v>
      </c>
      <c r="Q29" s="94">
        <f>+'Funding @ private'!Q29/PrivateRecips!Q29</f>
        <v>2125.8437013996891</v>
      </c>
      <c r="R29" s="94">
        <f>+'Funding @ private'!R29/PrivateRecips!R29</f>
        <v>2434.6493203883497</v>
      </c>
      <c r="S29" s="94">
        <f>+'Funding @ private'!S29/PrivateRecips!S29</f>
        <v>2500.8681601175176</v>
      </c>
      <c r="T29" s="94">
        <f>+'Funding @ private'!T29/PrivateRecips!T29</f>
        <v>2619.6867562380039</v>
      </c>
      <c r="U29" s="94">
        <f>+'Funding @ private'!U29/PrivateRecips!U29</f>
        <v>2602.5289224952739</v>
      </c>
      <c r="V29" s="94">
        <f>+'Funding @ private'!V29/PrivateRecips!V29</f>
        <v>2626.8270893371759</v>
      </c>
      <c r="W29" s="94">
        <f>+'Funding @ private'!W29/PrivateRecips!W29</f>
        <v>2672.7284275076654</v>
      </c>
      <c r="X29" s="94">
        <f>+'Funding @ private'!X29/PrivateRecips!X29</f>
        <v>2825.0638747884941</v>
      </c>
      <c r="Y29" s="94">
        <f>+'Funding @ private'!Y29/PrivateRecips!Y29</f>
        <v>3200.3533218291632</v>
      </c>
      <c r="Z29" s="94">
        <f>+'Funding @ private'!Z29/PrivateRecips!Z29</f>
        <v>3917.3737097902094</v>
      </c>
      <c r="AA29" s="94">
        <f>+'Funding @ private'!AA29/PrivateRecips!AA29</f>
        <v>4006.7598111612174</v>
      </c>
      <c r="AB29" s="94">
        <f>+'Funding @ private'!AB29/PrivateRecips!AB29</f>
        <v>3739.319774517794</v>
      </c>
      <c r="AC29" s="94">
        <f>+'Funding @ private'!AC29/PrivateRecips!AC29</f>
        <v>3701.4130972456437</v>
      </c>
      <c r="AD29" s="94">
        <f>+'Funding @ private'!AD29/PrivateRecips!AD29</f>
        <v>3731.759972118959</v>
      </c>
      <c r="AE29" s="94">
        <f>+'Funding @ private'!AE29/PrivateRecips!AE29</f>
        <v>3883.0590963060686</v>
      </c>
      <c r="AF29" s="94">
        <f>+'Funding @ private'!AF29/PrivateRecips!AF29</f>
        <v>3944.0819176276773</v>
      </c>
      <c r="AG29" s="94">
        <f>+'Funding @ private'!AG29/PrivateRecips!AG29</f>
        <v>3948.8428457749146</v>
      </c>
      <c r="AH29" s="94">
        <f>+'Funding @ private'!AH29/PrivateRecips!AH29</f>
        <v>4300.3914018691585</v>
      </c>
      <c r="AI29" s="94">
        <f>+'Funding @ private'!AI29/PrivateRecips!AI29</f>
        <v>4444.7181619937692</v>
      </c>
      <c r="AJ29" s="94">
        <f>+'Funding @ private'!AJ29/PrivateRecips!AJ29</f>
        <v>4627.4958887043185</v>
      </c>
    </row>
    <row r="30" spans="1:36">
      <c r="A30" s="41" t="s">
        <v>40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>
        <f>+'Funding @ private'!P30/PrivateRecips!P30</f>
        <v>1913.429718875502</v>
      </c>
      <c r="Q30" s="94">
        <f>+'Funding @ private'!Q30/PrivateRecips!Q30</f>
        <v>2109.1805279591258</v>
      </c>
      <c r="R30" s="94">
        <f>+'Funding @ private'!R30/PrivateRecips!R30</f>
        <v>2498.6091698197197</v>
      </c>
      <c r="S30" s="94">
        <f>+'Funding @ private'!S30/PrivateRecips!S30</f>
        <v>2720.7355229040622</v>
      </c>
      <c r="T30" s="94">
        <f>+'Funding @ private'!T30/PrivateRecips!T30</f>
        <v>2788.662854722575</v>
      </c>
      <c r="U30" s="94">
        <f>+'Funding @ private'!U30/PrivateRecips!U30</f>
        <v>2791.0950713359275</v>
      </c>
      <c r="V30" s="94">
        <f>+'Funding @ private'!V30/PrivateRecips!V30</f>
        <v>2761.1323661574015</v>
      </c>
      <c r="W30" s="94">
        <f>+'Funding @ private'!W30/PrivateRecips!W30</f>
        <v>2769.5533028122954</v>
      </c>
      <c r="X30" s="94">
        <f>+'Funding @ private'!X30/PrivateRecips!X30</f>
        <v>2914.2883876564629</v>
      </c>
      <c r="Y30" s="94">
        <f>+'Funding @ private'!Y30/PrivateRecips!Y30</f>
        <v>3241.3622387701175</v>
      </c>
      <c r="Z30" s="94">
        <f>+'Funding @ private'!Z30/PrivateRecips!Z30</f>
        <v>4204.7503989102943</v>
      </c>
      <c r="AA30" s="94">
        <f>+'Funding @ private'!AA30/PrivateRecips!AA30</f>
        <v>4368.0536044683495</v>
      </c>
      <c r="AB30" s="94">
        <f>+'Funding @ private'!AB30/PrivateRecips!AB30</f>
        <v>3942.0222921642658</v>
      </c>
      <c r="AC30" s="94">
        <f>+'Funding @ private'!AC30/PrivateRecips!AC30</f>
        <v>4001.9640779202177</v>
      </c>
      <c r="AD30" s="94">
        <f>+'Funding @ private'!AD30/PrivateRecips!AD30</f>
        <v>4028.5066447228714</v>
      </c>
      <c r="AE30" s="94">
        <f>+'Funding @ private'!AE30/PrivateRecips!AE30</f>
        <v>4041.8468233273979</v>
      </c>
      <c r="AF30" s="94">
        <f>+'Funding @ private'!AF30/PrivateRecips!AF30</f>
        <v>3947.0467045320079</v>
      </c>
      <c r="AG30" s="94">
        <f>+'Funding @ private'!AG30/PrivateRecips!AG30</f>
        <v>3724.0536258797088</v>
      </c>
      <c r="AH30" s="94">
        <f>+'Funding @ private'!AH30/PrivateRecips!AH30</f>
        <v>4434.1582930863387</v>
      </c>
      <c r="AI30" s="94">
        <f>+'Funding @ private'!AI30/PrivateRecips!AI30</f>
        <v>4455.2730507500437</v>
      </c>
      <c r="AJ30" s="94">
        <f>+'Funding @ private'!AJ30/PrivateRecips!AJ30</f>
        <v>4586.6531031633613</v>
      </c>
    </row>
    <row r="31" spans="1:36">
      <c r="A31" s="41" t="s">
        <v>41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>
        <f>+'Funding @ private'!P31/PrivateRecips!P31</f>
        <v>2066.2365512159176</v>
      </c>
      <c r="Q31" s="94">
        <f>+'Funding @ private'!Q31/PrivateRecips!Q31</f>
        <v>2205.6677367576244</v>
      </c>
      <c r="R31" s="94">
        <f>+'Funding @ private'!R31/PrivateRecips!R31</f>
        <v>2458.4825000000001</v>
      </c>
      <c r="S31" s="94">
        <f>+'Funding @ private'!S31/PrivateRecips!S31</f>
        <v>2664.505040806529</v>
      </c>
      <c r="T31" s="94">
        <f>+'Funding @ private'!T31/PrivateRecips!T31</f>
        <v>2660.4037478705282</v>
      </c>
      <c r="U31" s="94">
        <f>+'Funding @ private'!U31/PrivateRecips!U31</f>
        <v>2689.9560931899641</v>
      </c>
      <c r="V31" s="94">
        <f>+'Funding @ private'!V31/PrivateRecips!V31</f>
        <v>2657.3184898354307</v>
      </c>
      <c r="W31" s="94">
        <f>+'Funding @ private'!W31/PrivateRecips!W31</f>
        <v>2629.8198895027626</v>
      </c>
      <c r="X31" s="94">
        <f>+'Funding @ private'!X31/PrivateRecips!X31</f>
        <v>2883.0794930875577</v>
      </c>
      <c r="Y31" s="94">
        <f>+'Funding @ private'!Y31/PrivateRecips!Y31</f>
        <v>3216.106575963719</v>
      </c>
      <c r="Z31" s="94">
        <f>+'Funding @ private'!Z31/PrivateRecips!Z31</f>
        <v>3732.9107374999999</v>
      </c>
      <c r="AA31" s="94">
        <f>+'Funding @ private'!AA31/PrivateRecips!AA31</f>
        <v>3760.530802713397</v>
      </c>
      <c r="AB31" s="94">
        <f>+'Funding @ private'!AB31/PrivateRecips!AB31</f>
        <v>3729.2421251475798</v>
      </c>
      <c r="AC31" s="94">
        <f>+'Funding @ private'!AC31/PrivateRecips!AC31</f>
        <v>3801.094940364093</v>
      </c>
      <c r="AD31" s="94">
        <f>+'Funding @ private'!AD31/PrivateRecips!AD31</f>
        <v>3893.3337345478208</v>
      </c>
      <c r="AE31" s="94">
        <f>+'Funding @ private'!AE31/PrivateRecips!AE31</f>
        <v>3943.1495801789401</v>
      </c>
      <c r="AF31" s="94">
        <f>+'Funding @ private'!AF31/PrivateRecips!AF31</f>
        <v>3953.8724627976189</v>
      </c>
      <c r="AG31" s="94">
        <f>+'Funding @ private'!AG31/PrivateRecips!AG31</f>
        <v>4051.3021150592213</v>
      </c>
      <c r="AH31" s="94">
        <f>+'Funding @ private'!AH31/PrivateRecips!AH31</f>
        <v>4070.0206287683031</v>
      </c>
      <c r="AI31" s="94">
        <f>+'Funding @ private'!AI31/PrivateRecips!AI31</f>
        <v>4237.5045255474452</v>
      </c>
      <c r="AJ31" s="94">
        <f>+'Funding @ private'!AJ31/PrivateRecips!AJ31</f>
        <v>4220.0770593779453</v>
      </c>
    </row>
    <row r="32" spans="1:36">
      <c r="A32" s="41" t="s">
        <v>42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>
        <f>+'Funding @ private'!P32/PrivateRecips!P32</f>
        <v>2042.1111111111111</v>
      </c>
      <c r="Q32" s="94">
        <f>+'Funding @ private'!Q32/PrivateRecips!Q32</f>
        <v>1852.60625</v>
      </c>
      <c r="R32" s="94">
        <f>+'Funding @ private'!R32/PrivateRecips!R32</f>
        <v>2134.5820105820108</v>
      </c>
      <c r="S32" s="94">
        <f>+'Funding @ private'!S32/PrivateRecips!S32</f>
        <v>2266.2072538860102</v>
      </c>
      <c r="T32" s="94">
        <f>+'Funding @ private'!T32/PrivateRecips!T32</f>
        <v>2360.9003984063743</v>
      </c>
      <c r="U32" s="94">
        <f>+'Funding @ private'!U32/PrivateRecips!U32</f>
        <v>2577.9956331877729</v>
      </c>
      <c r="V32" s="94">
        <f>+'Funding @ private'!V32/PrivateRecips!V32</f>
        <v>2742.7171052631579</v>
      </c>
      <c r="W32" s="94">
        <f>+'Funding @ private'!W32/PrivateRecips!W32</f>
        <v>2579.5942857142859</v>
      </c>
      <c r="X32" s="94">
        <f>+'Funding @ private'!X32/PrivateRecips!X32</f>
        <v>2709.802371541502</v>
      </c>
      <c r="Y32" s="94">
        <f>+'Funding @ private'!Y32/PrivateRecips!Y32</f>
        <v>3412.3058103975536</v>
      </c>
      <c r="Z32" s="94">
        <f>+'Funding @ private'!Z32/PrivateRecips!Z32</f>
        <v>4306.75551948052</v>
      </c>
      <c r="AA32" s="94">
        <f>+'Funding @ private'!AA32/PrivateRecips!AA32</f>
        <v>4565.1889880952385</v>
      </c>
      <c r="AB32" s="94">
        <f>+'Funding @ private'!AB32/PrivateRecips!AB32</f>
        <v>3948.4654198473281</v>
      </c>
      <c r="AC32" s="94">
        <f>+'Funding @ private'!AC32/PrivateRecips!AC32</f>
        <v>4082.9553149606304</v>
      </c>
      <c r="AD32" s="94">
        <f>+'Funding @ private'!AD32/PrivateRecips!AD32</f>
        <v>4162.6094168466525</v>
      </c>
      <c r="AE32" s="94">
        <f>+'Funding @ private'!AE32/PrivateRecips!AE32</f>
        <v>3609.6323581135093</v>
      </c>
      <c r="AF32" s="94">
        <f>+'Funding @ private'!AF32/PrivateRecips!AF32</f>
        <v>3679.8035589519645</v>
      </c>
      <c r="AG32" s="94">
        <f>+'Funding @ private'!AG32/PrivateRecips!AG32</f>
        <v>3487.7486305418724</v>
      </c>
      <c r="AH32" s="94">
        <f>+'Funding @ private'!AH32/PrivateRecips!AH32</f>
        <v>4097.8790650887577</v>
      </c>
      <c r="AI32" s="94">
        <f>+'Funding @ private'!AI32/PrivateRecips!AI32</f>
        <v>4789.2162394957986</v>
      </c>
      <c r="AJ32" s="94">
        <f>+'Funding @ private'!AJ32/PrivateRecips!AJ32</f>
        <v>4091.8590540540545</v>
      </c>
    </row>
    <row r="33" spans="1:36">
      <c r="A33" s="41" t="s">
        <v>43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>
        <f>+'Funding @ private'!P33/PrivateRecips!P33</f>
        <v>1853.0775362318841</v>
      </c>
      <c r="Q33" s="94">
        <f>+'Funding @ private'!Q33/PrivateRecips!Q33</f>
        <v>1938.6720505617977</v>
      </c>
      <c r="R33" s="94">
        <f>+'Funding @ private'!R33/PrivateRecips!R33</f>
        <v>2249.2539164490863</v>
      </c>
      <c r="S33" s="94">
        <f>+'Funding @ private'!S33/PrivateRecips!S33</f>
        <v>2575.4281183932349</v>
      </c>
      <c r="T33" s="94">
        <f>+'Funding @ private'!T33/PrivateRecips!T33</f>
        <v>2498.6462217860649</v>
      </c>
      <c r="U33" s="94">
        <f>+'Funding @ private'!U33/PrivateRecips!U33</f>
        <v>2565.7636072572041</v>
      </c>
      <c r="V33" s="94">
        <f>+'Funding @ private'!V33/PrivateRecips!V33</f>
        <v>2449.4679104477614</v>
      </c>
      <c r="W33" s="94">
        <f>+'Funding @ private'!W33/PrivateRecips!W33</f>
        <v>2664.4365192582027</v>
      </c>
      <c r="X33" s="94">
        <f>+'Funding @ private'!X33/PrivateRecips!X33</f>
        <v>2742.4079754601225</v>
      </c>
      <c r="Y33" s="94">
        <f>+'Funding @ private'!Y33/PrivateRecips!Y33</f>
        <v>3166.427364864865</v>
      </c>
      <c r="Z33" s="94">
        <f>+'Funding @ private'!Z33/PrivateRecips!Z33</f>
        <v>3885.4446557377055</v>
      </c>
      <c r="AA33" s="94">
        <f>+'Funding @ private'!AA33/PrivateRecips!AA33</f>
        <v>4087.3158309859159</v>
      </c>
      <c r="AB33" s="94">
        <f>+'Funding @ private'!AB33/PrivateRecips!AB33</f>
        <v>4069.945355191257</v>
      </c>
      <c r="AC33" s="94">
        <f>+'Funding @ private'!AC33/PrivateRecips!AC33</f>
        <v>3821.8212435233158</v>
      </c>
      <c r="AD33" s="94">
        <f>+'Funding @ private'!AD33/PrivateRecips!AD33</f>
        <v>3895.8220491803281</v>
      </c>
      <c r="AE33" s="94">
        <f>+'Funding @ private'!AE33/PrivateRecips!AE33</f>
        <v>3752.3429319371726</v>
      </c>
      <c r="AF33" s="94">
        <f>+'Funding @ private'!AF33/PrivateRecips!AF33</f>
        <v>4167.6054794520551</v>
      </c>
      <c r="AG33" s="94">
        <f>+'Funding @ private'!AG33/PrivateRecips!AG33</f>
        <v>4259.4038929440385</v>
      </c>
      <c r="AH33" s="94">
        <f>+'Funding @ private'!AH33/PrivateRecips!AH33</f>
        <v>4396.4296482412065</v>
      </c>
      <c r="AI33" s="94">
        <f>+'Funding @ private'!AI33/PrivateRecips!AI33</f>
        <v>4747.6996755162236</v>
      </c>
      <c r="AJ33" s="94">
        <f>+'Funding @ private'!AJ33/PrivateRecips!AJ33</f>
        <v>4782.8370516717323</v>
      </c>
    </row>
    <row r="34" spans="1:36">
      <c r="A34" s="41" t="s">
        <v>44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>
        <f>+'Funding @ private'!P34/PrivateRecips!P34</f>
        <v>1915.0482023968043</v>
      </c>
      <c r="Q34" s="94">
        <f>+'Funding @ private'!Q34/PrivateRecips!Q34</f>
        <v>2071.7232687715573</v>
      </c>
      <c r="R34" s="94">
        <f>+'Funding @ private'!R34/PrivateRecips!R34</f>
        <v>2345.1574822434486</v>
      </c>
      <c r="S34" s="94">
        <f>+'Funding @ private'!S34/PrivateRecips!S34</f>
        <v>2501.4476058292853</v>
      </c>
      <c r="T34" s="94">
        <f>+'Funding @ private'!T34/PrivateRecips!T34</f>
        <v>2560.3148305084746</v>
      </c>
      <c r="U34" s="94">
        <f>+'Funding @ private'!U34/PrivateRecips!U34</f>
        <v>2540.6796545914067</v>
      </c>
      <c r="V34" s="94">
        <f>+'Funding @ private'!V34/PrivateRecips!V34</f>
        <v>2562.7853070175438</v>
      </c>
      <c r="W34" s="94">
        <f>+'Funding @ private'!W34/PrivateRecips!W34</f>
        <v>2601.3197142219246</v>
      </c>
      <c r="X34" s="94">
        <f>+'Funding @ private'!X34/PrivateRecips!X34</f>
        <v>2784.4583676834295</v>
      </c>
      <c r="Y34" s="94">
        <f>+'Funding @ private'!Y34/PrivateRecips!Y34</f>
        <v>3194.9256895841909</v>
      </c>
      <c r="Z34" s="94">
        <f>+'Funding @ private'!Z34/PrivateRecips!Z34</f>
        <v>3725.6884265359281</v>
      </c>
      <c r="AA34" s="94">
        <f>+'Funding @ private'!AA34/PrivateRecips!AA34</f>
        <v>3882.4255385984993</v>
      </c>
      <c r="AB34" s="94">
        <f>+'Funding @ private'!AB34/PrivateRecips!AB34</f>
        <v>3759.9306090616492</v>
      </c>
      <c r="AC34" s="94">
        <f>+'Funding @ private'!AC34/PrivateRecips!AC34</f>
        <v>3787.9260287859829</v>
      </c>
      <c r="AD34" s="94">
        <f>+'Funding @ private'!AD34/PrivateRecips!AD34</f>
        <v>3893.7917114440711</v>
      </c>
      <c r="AE34" s="94">
        <f>+'Funding @ private'!AE34/PrivateRecips!AE34</f>
        <v>3855.4706173972918</v>
      </c>
      <c r="AF34" s="94">
        <f>+'Funding @ private'!AF34/PrivateRecips!AF34</f>
        <v>3905.7717399291437</v>
      </c>
      <c r="AG34" s="94">
        <f>+'Funding @ private'!AG34/PrivateRecips!AG34</f>
        <v>3970.2407455675102</v>
      </c>
      <c r="AH34" s="94">
        <f>+'Funding @ private'!AH34/PrivateRecips!AH34</f>
        <v>4173.6998247261345</v>
      </c>
      <c r="AI34" s="94">
        <f>+'Funding @ private'!AI34/PrivateRecips!AI34</f>
        <v>4383.5269727891164</v>
      </c>
      <c r="AJ34" s="94">
        <f>+'Funding @ private'!AJ34/PrivateRecips!AJ34</f>
        <v>4403.9194677972218</v>
      </c>
    </row>
    <row r="35" spans="1:36">
      <c r="A35" s="41" t="s">
        <v>45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>
        <f>+'Funding @ private'!P35/PrivateRecips!P35</f>
        <v>1894.8359597286058</v>
      </c>
      <c r="Q35" s="94">
        <f>+'Funding @ private'!Q35/PrivateRecips!Q35</f>
        <v>2088.7335419926967</v>
      </c>
      <c r="R35" s="94">
        <f>+'Funding @ private'!R35/PrivateRecips!R35</f>
        <v>2387.5204397801099</v>
      </c>
      <c r="S35" s="94">
        <f>+'Funding @ private'!S35/PrivateRecips!S35</f>
        <v>2578.8716062834833</v>
      </c>
      <c r="T35" s="94">
        <f>+'Funding @ private'!T35/PrivateRecips!T35</f>
        <v>2623.0399609343208</v>
      </c>
      <c r="U35" s="94">
        <f>+'Funding @ private'!U35/PrivateRecips!U35</f>
        <v>2694.2122572158169</v>
      </c>
      <c r="V35" s="94">
        <f>+'Funding @ private'!V35/PrivateRecips!V35</f>
        <v>2641.2642603184418</v>
      </c>
      <c r="W35" s="94">
        <f>+'Funding @ private'!W35/PrivateRecips!W35</f>
        <v>2613.1103159497525</v>
      </c>
      <c r="X35" s="94">
        <f>+'Funding @ private'!X35/PrivateRecips!X35</f>
        <v>2792.8625272331155</v>
      </c>
      <c r="Y35" s="94">
        <f>+'Funding @ private'!Y35/PrivateRecips!Y35</f>
        <v>3168.4995186356759</v>
      </c>
      <c r="Z35" s="94">
        <f>+'Funding @ private'!Z35/PrivateRecips!Z35</f>
        <v>3877.0510194788772</v>
      </c>
      <c r="AA35" s="94">
        <f>+'Funding @ private'!AA35/PrivateRecips!AA35</f>
        <v>4060.7892300724634</v>
      </c>
      <c r="AB35" s="94">
        <f>+'Funding @ private'!AB35/PrivateRecips!AB35</f>
        <v>3780.546213511835</v>
      </c>
      <c r="AC35" s="94">
        <f>+'Funding @ private'!AC35/PrivateRecips!AC35</f>
        <v>3814.5763263855229</v>
      </c>
      <c r="AD35" s="94">
        <f>+'Funding @ private'!AD35/PrivateRecips!AD35</f>
        <v>3783.467611623646</v>
      </c>
      <c r="AE35" s="94">
        <f>+'Funding @ private'!AE35/PrivateRecips!AE35</f>
        <v>3757.8717477296786</v>
      </c>
      <c r="AF35" s="94">
        <f>+'Funding @ private'!AF35/PrivateRecips!AF35</f>
        <v>3719.138186305855</v>
      </c>
      <c r="AG35" s="94">
        <f>+'Funding @ private'!AG35/PrivateRecips!AG35</f>
        <v>3692.4518423890113</v>
      </c>
      <c r="AH35" s="94">
        <f>+'Funding @ private'!AH35/PrivateRecips!AH35</f>
        <v>3910.9678258705471</v>
      </c>
      <c r="AI35" s="94">
        <f>+'Funding @ private'!AI35/PrivateRecips!AI35</f>
        <v>4124.146022254502</v>
      </c>
      <c r="AJ35" s="94">
        <f>+'Funding @ private'!AJ35/PrivateRecips!AJ35</f>
        <v>4205.3508961221905</v>
      </c>
    </row>
    <row r="36" spans="1:36">
      <c r="A36" s="41" t="s">
        <v>46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>
        <f>+'Funding @ private'!P36/PrivateRecips!P36</f>
        <v>1946.1480987324883</v>
      </c>
      <c r="Q36" s="94">
        <f>+'Funding @ private'!Q36/PrivateRecips!Q36</f>
        <v>2093.0362804379802</v>
      </c>
      <c r="R36" s="94">
        <f>+'Funding @ private'!R36/PrivateRecips!R36</f>
        <v>2334.5011348161597</v>
      </c>
      <c r="S36" s="94">
        <f>+'Funding @ private'!S36/PrivateRecips!S36</f>
        <v>2502.3614170884193</v>
      </c>
      <c r="T36" s="94">
        <f>+'Funding @ private'!T36/PrivateRecips!T36</f>
        <v>2544.1962178111589</v>
      </c>
      <c r="U36" s="94">
        <f>+'Funding @ private'!U36/PrivateRecips!U36</f>
        <v>2614.5927446954142</v>
      </c>
      <c r="V36" s="94">
        <f>+'Funding @ private'!V36/PrivateRecips!V36</f>
        <v>2623.1291056448172</v>
      </c>
      <c r="W36" s="94">
        <f>+'Funding @ private'!W36/PrivateRecips!W36</f>
        <v>2632.6173926014321</v>
      </c>
      <c r="X36" s="94">
        <f>+'Funding @ private'!X36/PrivateRecips!X36</f>
        <v>2839.2516281823564</v>
      </c>
      <c r="Y36" s="94">
        <f>+'Funding @ private'!Y36/PrivateRecips!Y36</f>
        <v>3216.0142496660233</v>
      </c>
      <c r="Z36" s="94">
        <f>+'Funding @ private'!Z36/PrivateRecips!Z36</f>
        <v>3809.4502739564959</v>
      </c>
      <c r="AA36" s="94">
        <f>+'Funding @ private'!AA36/PrivateRecips!AA36</f>
        <v>3926.2916702486946</v>
      </c>
      <c r="AB36" s="94">
        <f>+'Funding @ private'!AB36/PrivateRecips!AB36</f>
        <v>3828.0516797277787</v>
      </c>
      <c r="AC36" s="94">
        <f>+'Funding @ private'!AC36/PrivateRecips!AC36</f>
        <v>3857.9140613026816</v>
      </c>
      <c r="AD36" s="94">
        <f>+'Funding @ private'!AD36/PrivateRecips!AD36</f>
        <v>3905.6240846681926</v>
      </c>
      <c r="AE36" s="94">
        <f>+'Funding @ private'!AE36/PrivateRecips!AE36</f>
        <v>3781.8256099815162</v>
      </c>
      <c r="AF36" s="94">
        <f>+'Funding @ private'!AF36/PrivateRecips!AF36</f>
        <v>3845.8055006180471</v>
      </c>
      <c r="AG36" s="94">
        <f>+'Funding @ private'!AG36/PrivateRecips!AG36</f>
        <v>3932.1208291928897</v>
      </c>
      <c r="AH36" s="94">
        <f>+'Funding @ private'!AH36/PrivateRecips!AH36</f>
        <v>4173.1845339495985</v>
      </c>
      <c r="AI36" s="94">
        <f>+'Funding @ private'!AI36/PrivateRecips!AI36</f>
        <v>4346.8592186793303</v>
      </c>
      <c r="AJ36" s="94">
        <f>+'Funding @ private'!AJ36/PrivateRecips!AJ36</f>
        <v>4393.7725367344538</v>
      </c>
    </row>
    <row r="37" spans="1:36">
      <c r="A37" s="42" t="s">
        <v>47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115" t="str">
        <f>IF(PrivateRecips!P37=0,"NA",'Funding @ private'!P37/PrivateRecips!P37)</f>
        <v>NA</v>
      </c>
      <c r="Q37" s="115" t="str">
        <f>IF(PrivateRecips!Q37=0,"NA",'Funding @ private'!Q37/PrivateRecips!Q37)</f>
        <v>NA</v>
      </c>
      <c r="R37" s="115" t="str">
        <f>IF(PrivateRecips!R37=0,"NA",'Funding @ private'!R37/PrivateRecips!R37)</f>
        <v>NA</v>
      </c>
      <c r="S37" s="115" t="str">
        <f>IF(PrivateRecips!S37=0,"NA",'Funding @ private'!S37/PrivateRecips!S37)</f>
        <v>NA</v>
      </c>
      <c r="T37" s="115" t="str">
        <f>IF(PrivateRecips!T37=0,"NA",'Funding @ private'!T37/PrivateRecips!T37)</f>
        <v>NA</v>
      </c>
      <c r="U37" s="115" t="str">
        <f>IF(PrivateRecips!U37=0,"NA",'Funding @ private'!U37/PrivateRecips!U37)</f>
        <v>NA</v>
      </c>
      <c r="V37" s="115" t="str">
        <f>IF(PrivateRecips!V37=0,"NA",'Funding @ private'!V37/PrivateRecips!V37)</f>
        <v>NA</v>
      </c>
      <c r="W37" s="115" t="str">
        <f>IF(PrivateRecips!W37=0,"NA",'Funding @ private'!W37/PrivateRecips!W37)</f>
        <v>NA</v>
      </c>
      <c r="X37" s="115" t="str">
        <f>IF(PrivateRecips!X37=0,"NA",'Funding @ private'!X37/PrivateRecips!X37)</f>
        <v>NA</v>
      </c>
      <c r="Y37" s="115" t="str">
        <f>IF(PrivateRecips!Y37=0,"NA",'Funding @ private'!Y37/PrivateRecips!Y37)</f>
        <v>NA</v>
      </c>
      <c r="Z37" s="115" t="str">
        <f>IF(PrivateRecips!Z37=0,"NA",'Funding @ private'!Z37/PrivateRecips!Z37)</f>
        <v>NA</v>
      </c>
      <c r="AA37" s="115" t="str">
        <f>IF(PrivateRecips!AA37=0,"NA",'Funding @ private'!AA37/PrivateRecips!AA37)</f>
        <v>NA</v>
      </c>
      <c r="AB37" s="115" t="str">
        <f>IF(PrivateRecips!AB37=0,"NA",'Funding @ private'!AB37/PrivateRecips!AB37)</f>
        <v>NA</v>
      </c>
      <c r="AC37" s="115" t="str">
        <f>IF(PrivateRecips!AC37=0,"NA",'Funding @ private'!AC37/PrivateRecips!AC37)</f>
        <v>NA</v>
      </c>
      <c r="AD37" s="115" t="str">
        <f>IF(PrivateRecips!AD37=0,"NA",'Funding @ private'!AD37/PrivateRecips!AD37)</f>
        <v>NA</v>
      </c>
      <c r="AE37" s="115">
        <f>IF(PrivateRecips!AE37=0,"NA",'Funding @ private'!AE37/PrivateRecips!AE37)</f>
        <v>3355.1334841628959</v>
      </c>
      <c r="AF37" s="115">
        <f>IF(PrivateRecips!AF37=0,"NA",'Funding @ private'!AF37/PrivateRecips!AF37)</f>
        <v>3243.2181122448978</v>
      </c>
      <c r="AG37" s="115">
        <f>IF(PrivateRecips!AG37=0,"NA",'Funding @ private'!AG37/PrivateRecips!AG37)</f>
        <v>3384.0889987639061</v>
      </c>
      <c r="AH37" s="115">
        <f>IF(PrivateRecips!AH37=0,"NA",'Funding @ private'!AH37/PrivateRecips!AH37)</f>
        <v>3935.7456747404844</v>
      </c>
      <c r="AI37" s="115" t="str">
        <f>IF(PrivateRecips!AI37=0,"NA",'Funding @ private'!AI37/PrivateRecips!AI37)</f>
        <v>NA</v>
      </c>
      <c r="AJ37" s="115" t="str">
        <f>IF(PrivateRecips!AJ37=0,"NA",'Funding @ private'!AJ37/PrivateRecips!AJ37)</f>
        <v>NA</v>
      </c>
    </row>
    <row r="38" spans="1:36">
      <c r="A38" s="39" t="s">
        <v>49</v>
      </c>
      <c r="P38" s="1">
        <f>+'Funding @ private'!P38/PrivateRecips!P38</f>
        <v>1811.8936883396307</v>
      </c>
      <c r="Q38" s="1">
        <f>+'Funding @ private'!Q38/PrivateRecips!Q38</f>
        <v>1941.0713936209938</v>
      </c>
      <c r="R38" s="1">
        <f>+'Funding @ private'!R38/PrivateRecips!R38</f>
        <v>2196.5635082816639</v>
      </c>
      <c r="S38" s="1">
        <f>+'Funding @ private'!S38/PrivateRecips!S38</f>
        <v>2342.3401430633589</v>
      </c>
      <c r="T38" s="1">
        <f>+'Funding @ private'!T38/PrivateRecips!T38</f>
        <v>2394.2068941322696</v>
      </c>
      <c r="U38" s="1">
        <f>+'Funding @ private'!U38/PrivateRecips!U38</f>
        <v>2412.7410247233756</v>
      </c>
      <c r="V38" s="1">
        <f>+'Funding @ private'!V38/PrivateRecips!V38</f>
        <v>2398.9088104867683</v>
      </c>
      <c r="W38" s="1">
        <f>+'Funding @ private'!W38/PrivateRecips!W38</f>
        <v>2426.6456392279861</v>
      </c>
      <c r="X38" s="1">
        <f>+'Funding @ private'!X38/PrivateRecips!X38</f>
        <v>2605.2141097981457</v>
      </c>
      <c r="Y38" s="1">
        <f>+'Funding @ private'!Y38/PrivateRecips!Y38</f>
        <v>2991.1448777569803</v>
      </c>
      <c r="Z38" s="1">
        <f>+'Funding @ private'!Z38/PrivateRecips!Z38</f>
        <v>3575.2881520663068</v>
      </c>
      <c r="AA38" s="1">
        <f>+'Funding @ private'!AA38/PrivateRecips!AA38</f>
        <v>3639.8006851786204</v>
      </c>
      <c r="AB38" s="1">
        <f>+'Funding @ private'!AB38/PrivateRecips!AB38</f>
        <v>3461.1135902358155</v>
      </c>
      <c r="AC38" s="1">
        <f>+'Funding @ private'!AC38/PrivateRecips!AC38</f>
        <v>3501.307851601779</v>
      </c>
      <c r="AD38" s="1">
        <f>+'Funding @ private'!AD38/PrivateRecips!AD38</f>
        <v>3591.0168112903111</v>
      </c>
      <c r="AE38" s="1">
        <f>+'Funding @ private'!AE38/PrivateRecips!AE38</f>
        <v>3633.7542382963557</v>
      </c>
      <c r="AF38" s="1">
        <f>+'Funding @ private'!AF38/PrivateRecips!AF38</f>
        <v>3688.9775474194457</v>
      </c>
      <c r="AG38" s="1">
        <f>+'Funding @ private'!AG38/PrivateRecips!AG38</f>
        <v>3734.9320555806044</v>
      </c>
      <c r="AH38" s="1">
        <f>+'Funding @ private'!AH38/PrivateRecips!AH38</f>
        <v>4005.0645195627762</v>
      </c>
      <c r="AI38" s="1">
        <f>+'Funding @ private'!AI38/PrivateRecips!AI38</f>
        <v>4108.6091757105387</v>
      </c>
      <c r="AJ38" s="1">
        <f>+'Funding @ private'!AJ38/PrivateRecips!AJ38</f>
        <v>4173.7263133659426</v>
      </c>
    </row>
    <row r="39" spans="1:36">
      <c r="A39" s="40" t="s">
        <v>113</v>
      </c>
      <c r="B39" s="40">
        <f t="shared" ref="B39:Z39" si="12">(B38/B4)*100</f>
        <v>0</v>
      </c>
      <c r="C39" s="40">
        <f t="shared" si="12"/>
        <v>0</v>
      </c>
      <c r="D39" s="40">
        <f t="shared" si="12"/>
        <v>0</v>
      </c>
      <c r="E39" s="40">
        <f t="shared" si="12"/>
        <v>0</v>
      </c>
      <c r="F39" s="40">
        <f t="shared" si="12"/>
        <v>0</v>
      </c>
      <c r="G39" s="40">
        <f t="shared" si="12"/>
        <v>0</v>
      </c>
      <c r="H39" s="40">
        <f t="shared" si="12"/>
        <v>0</v>
      </c>
      <c r="I39" s="40">
        <f t="shared" si="12"/>
        <v>0</v>
      </c>
      <c r="J39" s="40">
        <f t="shared" si="12"/>
        <v>0</v>
      </c>
      <c r="K39" s="40">
        <f t="shared" si="12"/>
        <v>0</v>
      </c>
      <c r="L39" s="40">
        <f t="shared" si="12"/>
        <v>0</v>
      </c>
      <c r="M39" s="40">
        <f t="shared" si="12"/>
        <v>0</v>
      </c>
      <c r="N39" s="40">
        <f t="shared" si="12"/>
        <v>0</v>
      </c>
      <c r="O39" s="40">
        <f t="shared" si="12"/>
        <v>0</v>
      </c>
      <c r="P39" s="40">
        <f t="shared" si="12"/>
        <v>92.080619315434291</v>
      </c>
      <c r="Q39" s="40">
        <f t="shared" si="12"/>
        <v>92.076940567953898</v>
      </c>
      <c r="R39" s="40">
        <f t="shared" si="12"/>
        <v>92.098728899239362</v>
      </c>
      <c r="S39" s="40">
        <f t="shared" si="12"/>
        <v>92.702479835374049</v>
      </c>
      <c r="T39" s="40">
        <f t="shared" si="12"/>
        <v>93.232971739993886</v>
      </c>
      <c r="U39" s="40">
        <f t="shared" si="12"/>
        <v>93.434956751552406</v>
      </c>
      <c r="V39" s="40">
        <f t="shared" si="12"/>
        <v>93.407215731836828</v>
      </c>
      <c r="W39" s="40">
        <f t="shared" si="12"/>
        <v>93.314072937463195</v>
      </c>
      <c r="X39" s="40">
        <f t="shared" si="12"/>
        <v>93.294463484754715</v>
      </c>
      <c r="Y39" s="40">
        <f t="shared" si="12"/>
        <v>93.865047040305058</v>
      </c>
      <c r="Z39" s="40">
        <f t="shared" si="12"/>
        <v>93.878532032846891</v>
      </c>
      <c r="AA39" s="40">
        <f t="shared" ref="AA39:AB39" si="13">(AA38/AA4)*100</f>
        <v>93.688178453634507</v>
      </c>
      <c r="AB39" s="40">
        <f t="shared" si="13"/>
        <v>93.495405921949285</v>
      </c>
      <c r="AC39" s="40">
        <f t="shared" ref="AC39:AD39" si="14">(AC38/AC4)*100</f>
        <v>93.953670454271474</v>
      </c>
      <c r="AD39" s="40">
        <f t="shared" si="14"/>
        <v>94.55542794226568</v>
      </c>
      <c r="AE39" s="40">
        <f t="shared" ref="AE39:AF39" si="15">(AE38/AE4)*100</f>
        <v>95.121765663854731</v>
      </c>
      <c r="AF39" s="40">
        <f t="shared" si="15"/>
        <v>95.61392549106148</v>
      </c>
      <c r="AG39" s="40">
        <f t="shared" ref="AG39:AH39" si="16">(AG38/AG4)*100</f>
        <v>96.401082571475754</v>
      </c>
      <c r="AH39" s="40">
        <f t="shared" si="16"/>
        <v>96.322348220026896</v>
      </c>
      <c r="AI39" s="40">
        <f t="shared" ref="AI39:AJ39" si="17">(AI38/AI4)*100</f>
        <v>96.455402225528204</v>
      </c>
      <c r="AJ39" s="40">
        <f t="shared" si="17"/>
        <v>96.767072530183796</v>
      </c>
    </row>
    <row r="40" spans="1:36">
      <c r="A40" s="41" t="s">
        <v>50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>
        <f>+'Funding @ private'!P40/PrivateRecips!P40</f>
        <v>1895.173373804628</v>
      </c>
      <c r="Q40" s="94">
        <f>+'Funding @ private'!Q40/PrivateRecips!Q40</f>
        <v>2054.9632014423232</v>
      </c>
      <c r="R40" s="94">
        <f>+'Funding @ private'!R40/PrivateRecips!R40</f>
        <v>2335.7720440881762</v>
      </c>
      <c r="S40" s="94">
        <f>+'Funding @ private'!S40/PrivateRecips!S40</f>
        <v>2482.6439368397391</v>
      </c>
      <c r="T40" s="94">
        <f>+'Funding @ private'!T40/PrivateRecips!T40</f>
        <v>2545.4160776908552</v>
      </c>
      <c r="U40" s="94">
        <f>+'Funding @ private'!U40/PrivateRecips!U40</f>
        <v>2576.0562542814082</v>
      </c>
      <c r="V40" s="94">
        <f>+'Funding @ private'!V40/PrivateRecips!V40</f>
        <v>2568.6340278373204</v>
      </c>
      <c r="W40" s="94">
        <f>+'Funding @ private'!W40/PrivateRecips!W40</f>
        <v>2606.0195763247029</v>
      </c>
      <c r="X40" s="94">
        <f>+'Funding @ private'!X40/PrivateRecips!X40</f>
        <v>2789.01187150838</v>
      </c>
      <c r="Y40" s="94">
        <f>+'Funding @ private'!Y40/PrivateRecips!Y40</f>
        <v>3204.0459411844422</v>
      </c>
      <c r="Z40" s="94">
        <f>+'Funding @ private'!Z40/PrivateRecips!Z40</f>
        <v>3818.3717024853968</v>
      </c>
      <c r="AA40" s="94">
        <f>+'Funding @ private'!AA40/PrivateRecips!AA40</f>
        <v>3893.4376270969856</v>
      </c>
      <c r="AB40" s="94">
        <f>+'Funding @ private'!AB40/PrivateRecips!AB40</f>
        <v>3732.2726685418907</v>
      </c>
      <c r="AC40" s="94">
        <f>+'Funding @ private'!AC40/PrivateRecips!AC40</f>
        <v>3788.0669195046439</v>
      </c>
      <c r="AD40" s="94">
        <f>+'Funding @ private'!AD40/PrivateRecips!AD40</f>
        <v>3890.4507756515036</v>
      </c>
      <c r="AE40" s="94">
        <f>+'Funding @ private'!AE40/PrivateRecips!AE40</f>
        <v>3944.2364205183831</v>
      </c>
      <c r="AF40" s="94">
        <f>+'Funding @ private'!AF40/PrivateRecips!AF40</f>
        <v>3997.2794298066729</v>
      </c>
      <c r="AG40" s="94">
        <f>+'Funding @ private'!AG40/PrivateRecips!AG40</f>
        <v>3998.9845625291159</v>
      </c>
      <c r="AH40" s="94">
        <f>+'Funding @ private'!AH40/PrivateRecips!AH40</f>
        <v>4218.8222206671335</v>
      </c>
      <c r="AI40" s="94">
        <f>+'Funding @ private'!AI40/PrivateRecips!AI40</f>
        <v>4354.3923094256206</v>
      </c>
      <c r="AJ40" s="94">
        <f>+'Funding @ private'!AJ40/PrivateRecips!AJ40</f>
        <v>4477.4208333515899</v>
      </c>
    </row>
    <row r="41" spans="1:36">
      <c r="A41" s="41" t="s">
        <v>51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>
        <f>+'Funding @ private'!P41/PrivateRecips!P41</f>
        <v>1766.4100382815823</v>
      </c>
      <c r="Q41" s="94">
        <f>+'Funding @ private'!Q41/PrivateRecips!Q41</f>
        <v>1907.0845165084434</v>
      </c>
      <c r="R41" s="94">
        <f>+'Funding @ private'!R41/PrivateRecips!R41</f>
        <v>2168.2225580538152</v>
      </c>
      <c r="S41" s="94">
        <f>+'Funding @ private'!S41/PrivateRecips!S41</f>
        <v>2306.2180253563688</v>
      </c>
      <c r="T41" s="94">
        <f>+'Funding @ private'!T41/PrivateRecips!T41</f>
        <v>2349.5763052208836</v>
      </c>
      <c r="U41" s="94">
        <f>+'Funding @ private'!U41/PrivateRecips!U41</f>
        <v>2382.1457334611696</v>
      </c>
      <c r="V41" s="94">
        <f>+'Funding @ private'!V41/PrivateRecips!V41</f>
        <v>2397.4616312579587</v>
      </c>
      <c r="W41" s="94">
        <f>+'Funding @ private'!W41/PrivateRecips!W41</f>
        <v>2429.0000660327523</v>
      </c>
      <c r="X41" s="94">
        <f>+'Funding @ private'!X41/PrivateRecips!X41</f>
        <v>2590.5293009118541</v>
      </c>
      <c r="Y41" s="94">
        <f>+'Funding @ private'!Y41/PrivateRecips!Y41</f>
        <v>3018.9151822578742</v>
      </c>
      <c r="Z41" s="94">
        <f>+'Funding @ private'!Z41/PrivateRecips!Z41</f>
        <v>3582.8997591064062</v>
      </c>
      <c r="AA41" s="94">
        <f>+'Funding @ private'!AA41/PrivateRecips!AA41</f>
        <v>3732.8789942037597</v>
      </c>
      <c r="AB41" s="94">
        <f>+'Funding @ private'!AB41/PrivateRecips!AB41</f>
        <v>3591.7420406102351</v>
      </c>
      <c r="AC41" s="94">
        <f>+'Funding @ private'!AC41/PrivateRecips!AC41</f>
        <v>3606.7210994942247</v>
      </c>
      <c r="AD41" s="94">
        <f>+'Funding @ private'!AD41/PrivateRecips!AD41</f>
        <v>3680.0538698708647</v>
      </c>
      <c r="AE41" s="94">
        <f>+'Funding @ private'!AE41/PrivateRecips!AE41</f>
        <v>3714.030801358987</v>
      </c>
      <c r="AF41" s="94">
        <f>+'Funding @ private'!AF41/PrivateRecips!AF41</f>
        <v>3750.4903566110497</v>
      </c>
      <c r="AG41" s="94">
        <f>+'Funding @ private'!AG41/PrivateRecips!AG41</f>
        <v>3785.9021831648242</v>
      </c>
      <c r="AH41" s="94">
        <f>+'Funding @ private'!AH41/PrivateRecips!AH41</f>
        <v>4012.4251314313192</v>
      </c>
      <c r="AI41" s="94">
        <f>+'Funding @ private'!AI41/PrivateRecips!AI41</f>
        <v>4122.5170825327878</v>
      </c>
      <c r="AJ41" s="94">
        <f>+'Funding @ private'!AJ41/PrivateRecips!AJ41</f>
        <v>4167.0094531871628</v>
      </c>
    </row>
    <row r="42" spans="1:36">
      <c r="A42" s="41" t="s">
        <v>52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>
        <f>+'Funding @ private'!P42/PrivateRecips!P42</f>
        <v>1830.3959208683473</v>
      </c>
      <c r="Q42" s="94">
        <f>+'Funding @ private'!Q42/PrivateRecips!Q42</f>
        <v>1972.1424710088063</v>
      </c>
      <c r="R42" s="94">
        <f>+'Funding @ private'!R42/PrivateRecips!R42</f>
        <v>2216.9758669165885</v>
      </c>
      <c r="S42" s="94">
        <f>+'Funding @ private'!S42/PrivateRecips!S42</f>
        <v>2366.5358147106704</v>
      </c>
      <c r="T42" s="94">
        <f>+'Funding @ private'!T42/PrivateRecips!T42</f>
        <v>2429.2011578433426</v>
      </c>
      <c r="U42" s="94">
        <f>+'Funding @ private'!U42/PrivateRecips!U42</f>
        <v>2452.0719241115671</v>
      </c>
      <c r="V42" s="94">
        <f>+'Funding @ private'!V42/PrivateRecips!V42</f>
        <v>2450.2873954784764</v>
      </c>
      <c r="W42" s="94">
        <f>+'Funding @ private'!W42/PrivateRecips!W42</f>
        <v>2491.6569885741119</v>
      </c>
      <c r="X42" s="94">
        <f>+'Funding @ private'!X42/PrivateRecips!X42</f>
        <v>2688.8457988425757</v>
      </c>
      <c r="Y42" s="94">
        <f>+'Funding @ private'!Y42/PrivateRecips!Y42</f>
        <v>3083.3987957387681</v>
      </c>
      <c r="Z42" s="94">
        <f>+'Funding @ private'!Z42/PrivateRecips!Z42</f>
        <v>3700.798605199479</v>
      </c>
      <c r="AA42" s="94">
        <f>+'Funding @ private'!AA42/PrivateRecips!AA42</f>
        <v>3803.461535660741</v>
      </c>
      <c r="AB42" s="94">
        <f>+'Funding @ private'!AB42/PrivateRecips!AB42</f>
        <v>3497.8451117425284</v>
      </c>
      <c r="AC42" s="94">
        <f>+'Funding @ private'!AC42/PrivateRecips!AC42</f>
        <v>3548.0910230092491</v>
      </c>
      <c r="AD42" s="94">
        <f>+'Funding @ private'!AD42/PrivateRecips!AD42</f>
        <v>3595.5055681620843</v>
      </c>
      <c r="AE42" s="94">
        <f>+'Funding @ private'!AE42/PrivateRecips!AE42</f>
        <v>3762.780650126208</v>
      </c>
      <c r="AF42" s="94">
        <f>+'Funding @ private'!AF42/PrivateRecips!AF42</f>
        <v>3817.588053553719</v>
      </c>
      <c r="AG42" s="94">
        <f>+'Funding @ private'!AG42/PrivateRecips!AG42</f>
        <v>3836.5273249115012</v>
      </c>
      <c r="AH42" s="94">
        <f>+'Funding @ private'!AH42/PrivateRecips!AH42</f>
        <v>4124.7367881471391</v>
      </c>
      <c r="AI42" s="94">
        <f>+'Funding @ private'!AI42/PrivateRecips!AI42</f>
        <v>4215.7385374834985</v>
      </c>
      <c r="AJ42" s="94">
        <f>+'Funding @ private'!AJ42/PrivateRecips!AJ42</f>
        <v>4303.1683334564532</v>
      </c>
    </row>
    <row r="43" spans="1:36">
      <c r="A43" s="41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>
        <f>+'Funding @ private'!P43/PrivateRecips!P43</f>
        <v>1770.8238820479585</v>
      </c>
      <c r="Q43" s="94">
        <f>+'Funding @ private'!Q43/PrivateRecips!Q43</f>
        <v>1912.830503094747</v>
      </c>
      <c r="R43" s="94">
        <f>+'Funding @ private'!R43/PrivateRecips!R43</f>
        <v>2149.232776473837</v>
      </c>
      <c r="S43" s="94">
        <f>+'Funding @ private'!S43/PrivateRecips!S43</f>
        <v>2307.1111425339368</v>
      </c>
      <c r="T43" s="94">
        <f>+'Funding @ private'!T43/PrivateRecips!T43</f>
        <v>2381.4017985611513</v>
      </c>
      <c r="U43" s="94">
        <f>+'Funding @ private'!U43/PrivateRecips!U43</f>
        <v>2439.5975137797586</v>
      </c>
      <c r="V43" s="94">
        <f>+'Funding @ private'!V43/PrivateRecips!V43</f>
        <v>2389.6229629629629</v>
      </c>
      <c r="W43" s="94">
        <f>+'Funding @ private'!W43/PrivateRecips!W43</f>
        <v>2393.614026236125</v>
      </c>
      <c r="X43" s="94">
        <f>+'Funding @ private'!X43/PrivateRecips!X43</f>
        <v>2587.5622484909459</v>
      </c>
      <c r="Y43" s="94">
        <f>+'Funding @ private'!Y43/PrivateRecips!Y43</f>
        <v>2998.378478002378</v>
      </c>
      <c r="Z43" s="94">
        <f>+'Funding @ private'!Z43/PrivateRecips!Z43</f>
        <v>3669.9687501164203</v>
      </c>
      <c r="AA43" s="94">
        <f>+'Funding @ private'!AA43/PrivateRecips!AA43</f>
        <v>3671.3337361201816</v>
      </c>
      <c r="AB43" s="94">
        <f>+'Funding @ private'!AB43/PrivateRecips!AB43</f>
        <v>3471.0264226018789</v>
      </c>
      <c r="AC43" s="94">
        <f>+'Funding @ private'!AC43/PrivateRecips!AC43</f>
        <v>3482.8636908828671</v>
      </c>
      <c r="AD43" s="94">
        <f>+'Funding @ private'!AD43/PrivateRecips!AD43</f>
        <v>3609.2643472995883</v>
      </c>
      <c r="AE43" s="94">
        <f>+'Funding @ private'!AE43/PrivateRecips!AE43</f>
        <v>3558.625264829599</v>
      </c>
      <c r="AF43" s="94">
        <f>+'Funding @ private'!AF43/PrivateRecips!AF43</f>
        <v>3718.2825338622288</v>
      </c>
      <c r="AG43" s="94">
        <f>+'Funding @ private'!AG43/PrivateRecips!AG43</f>
        <v>3755.3535109918207</v>
      </c>
      <c r="AH43" s="94">
        <f>+'Funding @ private'!AH43/PrivateRecips!AH43</f>
        <v>3981.1535181132995</v>
      </c>
      <c r="AI43" s="94">
        <f>+'Funding @ private'!AI43/PrivateRecips!AI43</f>
        <v>4101.9777093167704</v>
      </c>
      <c r="AJ43" s="94">
        <f>+'Funding @ private'!AJ43/PrivateRecips!AJ43</f>
        <v>4188.7121869983948</v>
      </c>
    </row>
    <row r="44" spans="1:36">
      <c r="A44" s="41" t="s">
        <v>54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>
        <f>+'Funding @ private'!P44/PrivateRecips!P44</f>
        <v>1678.1652257062035</v>
      </c>
      <c r="Q44" s="94">
        <f>+'Funding @ private'!Q44/PrivateRecips!Q44</f>
        <v>1765.3500601728601</v>
      </c>
      <c r="R44" s="94">
        <f>+'Funding @ private'!R44/PrivateRecips!R44</f>
        <v>2010.7263446939105</v>
      </c>
      <c r="S44" s="94">
        <f>+'Funding @ private'!S44/PrivateRecips!S44</f>
        <v>2158.3673921579625</v>
      </c>
      <c r="T44" s="94">
        <f>+'Funding @ private'!T44/PrivateRecips!T44</f>
        <v>2214.9519451397582</v>
      </c>
      <c r="U44" s="94">
        <f>+'Funding @ private'!U44/PrivateRecips!U44</f>
        <v>2228.710044999274</v>
      </c>
      <c r="V44" s="94">
        <f>+'Funding @ private'!V44/PrivateRecips!V44</f>
        <v>2194.5588784128854</v>
      </c>
      <c r="W44" s="94">
        <f>+'Funding @ private'!W44/PrivateRecips!W44</f>
        <v>2210.5236101931409</v>
      </c>
      <c r="X44" s="94">
        <f>+'Funding @ private'!X44/PrivateRecips!X44</f>
        <v>2374.4885836051521</v>
      </c>
      <c r="Y44" s="94">
        <f>+'Funding @ private'!Y44/PrivateRecips!Y44</f>
        <v>2703.1102404191688</v>
      </c>
      <c r="Z44" s="94">
        <f>+'Funding @ private'!Z44/PrivateRecips!Z44</f>
        <v>3277.5332988089076</v>
      </c>
      <c r="AA44" s="94">
        <f>+'Funding @ private'!AA44/PrivateRecips!AA44</f>
        <v>3325.6534222126984</v>
      </c>
      <c r="AB44" s="94">
        <f>+'Funding @ private'!AB44/PrivateRecips!AB44</f>
        <v>3190.5462831659661</v>
      </c>
      <c r="AC44" s="94">
        <f>+'Funding @ private'!AC44/PrivateRecips!AC44</f>
        <v>3249.1566652350539</v>
      </c>
      <c r="AD44" s="94">
        <f>+'Funding @ private'!AD44/PrivateRecips!AD44</f>
        <v>3291.4416017799813</v>
      </c>
      <c r="AE44" s="94">
        <f>+'Funding @ private'!AE44/PrivateRecips!AE44</f>
        <v>3304.7349485607197</v>
      </c>
      <c r="AF44" s="94">
        <f>+'Funding @ private'!AF44/PrivateRecips!AF44</f>
        <v>3326.8583273911822</v>
      </c>
      <c r="AG44" s="94">
        <f>+'Funding @ private'!AG44/PrivateRecips!AG44</f>
        <v>3400.1236406293997</v>
      </c>
      <c r="AH44" s="94">
        <f>+'Funding @ private'!AH44/PrivateRecips!AH44</f>
        <v>3752.1319568561253</v>
      </c>
      <c r="AI44" s="94">
        <f>+'Funding @ private'!AI44/PrivateRecips!AI44</f>
        <v>3900.3988391094795</v>
      </c>
      <c r="AJ44" s="94">
        <f>+'Funding @ private'!AJ44/PrivateRecips!AJ44</f>
        <v>3985.8838428130398</v>
      </c>
    </row>
    <row r="45" spans="1:36">
      <c r="A45" s="41" t="s">
        <v>55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>
        <f>+'Funding @ private'!P45/PrivateRecips!P45</f>
        <v>1799.9092292089249</v>
      </c>
      <c r="Q45" s="94">
        <f>+'Funding @ private'!Q45/PrivateRecips!Q45</f>
        <v>1924.3073876015053</v>
      </c>
      <c r="R45" s="94">
        <f>+'Funding @ private'!R45/PrivateRecips!R45</f>
        <v>2173.2762578917159</v>
      </c>
      <c r="S45" s="94">
        <f>+'Funding @ private'!S45/PrivateRecips!S45</f>
        <v>2305.303248447764</v>
      </c>
      <c r="T45" s="94">
        <f>+'Funding @ private'!T45/PrivateRecips!T45</f>
        <v>2364.5418037043446</v>
      </c>
      <c r="U45" s="94">
        <f>+'Funding @ private'!U45/PrivateRecips!U45</f>
        <v>2390.0547093837536</v>
      </c>
      <c r="V45" s="94">
        <f>+'Funding @ private'!V45/PrivateRecips!V45</f>
        <v>2393.1692742695568</v>
      </c>
      <c r="W45" s="94">
        <f>+'Funding @ private'!W45/PrivateRecips!W45</f>
        <v>2435.8917700112738</v>
      </c>
      <c r="X45" s="94">
        <f>+'Funding @ private'!X45/PrivateRecips!X45</f>
        <v>2622.9984345103499</v>
      </c>
      <c r="Y45" s="94">
        <f>+'Funding @ private'!Y45/PrivateRecips!Y45</f>
        <v>3059.2866040880781</v>
      </c>
      <c r="Z45" s="94">
        <f>+'Funding @ private'!Z45/PrivateRecips!Z45</f>
        <v>3649.7962605741232</v>
      </c>
      <c r="AA45" s="94">
        <f>+'Funding @ private'!AA45/PrivateRecips!AA45</f>
        <v>3698.7424469975131</v>
      </c>
      <c r="AB45" s="94">
        <f>+'Funding @ private'!AB45/PrivateRecips!AB45</f>
        <v>3622.9976999756868</v>
      </c>
      <c r="AC45" s="94">
        <f>+'Funding @ private'!AC45/PrivateRecips!AC45</f>
        <v>3681.9847676991149</v>
      </c>
      <c r="AD45" s="94">
        <f>+'Funding @ private'!AD45/PrivateRecips!AD45</f>
        <v>3745.3646259273232</v>
      </c>
      <c r="AE45" s="94">
        <f>+'Funding @ private'!AE45/PrivateRecips!AE45</f>
        <v>3783.2796897846274</v>
      </c>
      <c r="AF45" s="94">
        <f>+'Funding @ private'!AF45/PrivateRecips!AF45</f>
        <v>3847.9916788724604</v>
      </c>
      <c r="AG45" s="94">
        <f>+'Funding @ private'!AG45/PrivateRecips!AG45</f>
        <v>3840.2224297752809</v>
      </c>
      <c r="AH45" s="94">
        <f>+'Funding @ private'!AH45/PrivateRecips!AH45</f>
        <v>4032.4178129804163</v>
      </c>
      <c r="AI45" s="94">
        <f>+'Funding @ private'!AI45/PrivateRecips!AI45</f>
        <v>4177.631830173671</v>
      </c>
      <c r="AJ45" s="94">
        <f>+'Funding @ private'!AJ45/PrivateRecips!AJ45</f>
        <v>4208.3386760907979</v>
      </c>
    </row>
    <row r="46" spans="1:36">
      <c r="A46" s="41" t="s">
        <v>56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>
        <f>+'Funding @ private'!P46/PrivateRecips!P46</f>
        <v>1846.1529570310474</v>
      </c>
      <c r="Q46" s="94">
        <f>+'Funding @ private'!Q46/PrivateRecips!Q46</f>
        <v>1950.282768855674</v>
      </c>
      <c r="R46" s="94">
        <f>+'Funding @ private'!R46/PrivateRecips!R46</f>
        <v>2193.5420916499925</v>
      </c>
      <c r="S46" s="94">
        <f>+'Funding @ private'!S46/PrivateRecips!S46</f>
        <v>2325.5409968567578</v>
      </c>
      <c r="T46" s="94">
        <f>+'Funding @ private'!T46/PrivateRecips!T46</f>
        <v>2353.941181495878</v>
      </c>
      <c r="U46" s="94">
        <f>+'Funding @ private'!U46/PrivateRecips!U46</f>
        <v>2362.0093027051289</v>
      </c>
      <c r="V46" s="94">
        <f>+'Funding @ private'!V46/PrivateRecips!V46</f>
        <v>2347.177754634451</v>
      </c>
      <c r="W46" s="94">
        <f>+'Funding @ private'!W46/PrivateRecips!W46</f>
        <v>2371.6546786408971</v>
      </c>
      <c r="X46" s="94">
        <f>+'Funding @ private'!X46/PrivateRecips!X46</f>
        <v>2558.7966055403822</v>
      </c>
      <c r="Y46" s="94">
        <f>+'Funding @ private'!Y46/PrivateRecips!Y46</f>
        <v>2905.6381975373329</v>
      </c>
      <c r="Z46" s="94">
        <f>+'Funding @ private'!Z46/PrivateRecips!Z46</f>
        <v>3483.7839198596566</v>
      </c>
      <c r="AA46" s="94">
        <f>+'Funding @ private'!AA46/PrivateRecips!AA46</f>
        <v>3514.8287418755799</v>
      </c>
      <c r="AB46" s="94">
        <f>+'Funding @ private'!AB46/PrivateRecips!AB46</f>
        <v>3361.9112239731112</v>
      </c>
      <c r="AC46" s="94">
        <f>+'Funding @ private'!AC46/PrivateRecips!AC46</f>
        <v>3330.3623748417795</v>
      </c>
      <c r="AD46" s="94">
        <f>+'Funding @ private'!AD46/PrivateRecips!AD46</f>
        <v>3390.6740393650493</v>
      </c>
      <c r="AE46" s="94">
        <f>+'Funding @ private'!AE46/PrivateRecips!AE46</f>
        <v>3409.6961781344867</v>
      </c>
      <c r="AF46" s="94">
        <f>+'Funding @ private'!AF46/PrivateRecips!AF46</f>
        <v>3425.0646502416421</v>
      </c>
      <c r="AG46" s="94">
        <f>+'Funding @ private'!AG46/PrivateRecips!AG46</f>
        <v>3531.6050775759913</v>
      </c>
      <c r="AH46" s="94">
        <f>+'Funding @ private'!AH46/PrivateRecips!AH46</f>
        <v>3800.4979095191024</v>
      </c>
      <c r="AI46" s="94">
        <f>+'Funding @ private'!AI46/PrivateRecips!AI46</f>
        <v>3835.5446149765717</v>
      </c>
      <c r="AJ46" s="94">
        <f>+'Funding @ private'!AJ46/PrivateRecips!AJ46</f>
        <v>3905.636872661551</v>
      </c>
    </row>
    <row r="47" spans="1:36">
      <c r="A47" s="41" t="s">
        <v>57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>
        <f>+'Funding @ private'!P47/PrivateRecips!P47</f>
        <v>1811.3435314685314</v>
      </c>
      <c r="Q47" s="94">
        <f>+'Funding @ private'!Q47/PrivateRecips!Q47</f>
        <v>1951.1265459363958</v>
      </c>
      <c r="R47" s="94">
        <f>+'Funding @ private'!R47/PrivateRecips!R47</f>
        <v>2210.0725642070934</v>
      </c>
      <c r="S47" s="94">
        <f>+'Funding @ private'!S47/PrivateRecips!S47</f>
        <v>2366.2292445774119</v>
      </c>
      <c r="T47" s="94">
        <f>+'Funding @ private'!T47/PrivateRecips!T47</f>
        <v>2418.5045485175201</v>
      </c>
      <c r="U47" s="94">
        <f>+'Funding @ private'!U47/PrivateRecips!U47</f>
        <v>2406.3915070774356</v>
      </c>
      <c r="V47" s="94">
        <f>+'Funding @ private'!V47/PrivateRecips!V47</f>
        <v>2405.6539818080564</v>
      </c>
      <c r="W47" s="94">
        <f>+'Funding @ private'!W47/PrivateRecips!W47</f>
        <v>2452.3951246134257</v>
      </c>
      <c r="X47" s="94">
        <f>+'Funding @ private'!X47/PrivateRecips!X47</f>
        <v>2625.4220472440943</v>
      </c>
      <c r="Y47" s="94">
        <f>+'Funding @ private'!Y47/PrivateRecips!Y47</f>
        <v>2981.9352556164868</v>
      </c>
      <c r="Z47" s="94">
        <f>+'Funding @ private'!Z47/PrivateRecips!Z47</f>
        <v>3443.8771613184258</v>
      </c>
      <c r="AA47" s="94">
        <f>+'Funding @ private'!AA47/PrivateRecips!AA47</f>
        <v>3523.0155115196367</v>
      </c>
      <c r="AB47" s="94">
        <f>+'Funding @ private'!AB47/PrivateRecips!AB47</f>
        <v>3399.4036726176678</v>
      </c>
      <c r="AC47" s="94">
        <f>+'Funding @ private'!AC47/PrivateRecips!AC47</f>
        <v>3393.5177456987981</v>
      </c>
      <c r="AD47" s="94">
        <f>+'Funding @ private'!AD47/PrivateRecips!AD47</f>
        <v>3421.1996748458841</v>
      </c>
      <c r="AE47" s="94">
        <f>+'Funding @ private'!AE47/PrivateRecips!AE47</f>
        <v>3491.3602543222241</v>
      </c>
      <c r="AF47" s="94">
        <f>+'Funding @ private'!AF47/PrivateRecips!AF47</f>
        <v>3620.9788987012985</v>
      </c>
      <c r="AG47" s="94">
        <f>+'Funding @ private'!AG47/PrivateRecips!AG47</f>
        <v>3724.3975976618194</v>
      </c>
      <c r="AH47" s="94">
        <f>+'Funding @ private'!AH47/PrivateRecips!AH47</f>
        <v>3966.6650520120452</v>
      </c>
      <c r="AI47" s="94">
        <f>+'Funding @ private'!AI47/PrivateRecips!AI47</f>
        <v>3860.072996922288</v>
      </c>
      <c r="AJ47" s="94">
        <f>+'Funding @ private'!AJ47/PrivateRecips!AJ47</f>
        <v>3840.1228320239434</v>
      </c>
    </row>
    <row r="48" spans="1:36">
      <c r="A48" s="41" t="s">
        <v>58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>
        <f>+'Funding @ private'!P48/PrivateRecips!P48</f>
        <v>2040.2733103108042</v>
      </c>
      <c r="Q48" s="94">
        <f>+'Funding @ private'!Q48/PrivateRecips!Q48</f>
        <v>2142.1760391198045</v>
      </c>
      <c r="R48" s="94">
        <f>+'Funding @ private'!R48/PrivateRecips!R48</f>
        <v>2430.4498834498836</v>
      </c>
      <c r="S48" s="94">
        <f>+'Funding @ private'!S48/PrivateRecips!S48</f>
        <v>2645.430571320469</v>
      </c>
      <c r="T48" s="94">
        <f>+'Funding @ private'!T48/PrivateRecips!T48</f>
        <v>2690.3079584775087</v>
      </c>
      <c r="U48" s="94">
        <f>+'Funding @ private'!U48/PrivateRecips!U48</f>
        <v>2718.627126230976</v>
      </c>
      <c r="V48" s="94">
        <f>+'Funding @ private'!V48/PrivateRecips!V48</f>
        <v>2665.708105420189</v>
      </c>
      <c r="W48" s="94">
        <f>+'Funding @ private'!W48/PrivateRecips!W48</f>
        <v>2696.1598196392783</v>
      </c>
      <c r="X48" s="94">
        <f>+'Funding @ private'!X48/PrivateRecips!X48</f>
        <v>2885.995422177009</v>
      </c>
      <c r="Y48" s="94">
        <f>+'Funding @ private'!Y48/PrivateRecips!Y48</f>
        <v>3284.8916309012875</v>
      </c>
      <c r="Z48" s="94">
        <f>+'Funding @ private'!Z48/PrivateRecips!Z48</f>
        <v>3795.6358131335392</v>
      </c>
      <c r="AA48" s="94">
        <f>+'Funding @ private'!AA48/PrivateRecips!AA48</f>
        <v>3965.5135611089422</v>
      </c>
      <c r="AB48" s="94">
        <f>+'Funding @ private'!AB48/PrivateRecips!AB48</f>
        <v>3698.8686794055202</v>
      </c>
      <c r="AC48" s="94">
        <f>+'Funding @ private'!AC48/PrivateRecips!AC48</f>
        <v>3748.8566062437062</v>
      </c>
      <c r="AD48" s="94">
        <f>+'Funding @ private'!AD48/PrivateRecips!AD48</f>
        <v>3788.629684917355</v>
      </c>
      <c r="AE48" s="94">
        <f>+'Funding @ private'!AE48/PrivateRecips!AE48</f>
        <v>3814.8925953757221</v>
      </c>
      <c r="AF48" s="94">
        <f>+'Funding @ private'!AF48/PrivateRecips!AF48</f>
        <v>3855.6780780780782</v>
      </c>
      <c r="AG48" s="94">
        <f>+'Funding @ private'!AG48/PrivateRecips!AG48</f>
        <v>3879.6599099099099</v>
      </c>
      <c r="AH48" s="94">
        <f>+'Funding @ private'!AH48/PrivateRecips!AH48</f>
        <v>4096.2723296703298</v>
      </c>
      <c r="AI48" s="94">
        <f>+'Funding @ private'!AI48/PrivateRecips!AI48</f>
        <v>4289.8643692474279</v>
      </c>
      <c r="AJ48" s="94">
        <f>+'Funding @ private'!AJ48/PrivateRecips!AJ48</f>
        <v>4345.8024124066633</v>
      </c>
    </row>
    <row r="49" spans="1:36">
      <c r="A49" s="41" t="s">
        <v>59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>
        <f>+'Funding @ private'!P49/PrivateRecips!P49</f>
        <v>1842.3823153106193</v>
      </c>
      <c r="Q49" s="94">
        <f>+'Funding @ private'!Q49/PrivateRecips!Q49</f>
        <v>1987.8031295659141</v>
      </c>
      <c r="R49" s="94">
        <f>+'Funding @ private'!R49/PrivateRecips!R49</f>
        <v>2247.1846833578793</v>
      </c>
      <c r="S49" s="94">
        <f>+'Funding @ private'!S49/PrivateRecips!S49</f>
        <v>2430.1278651864868</v>
      </c>
      <c r="T49" s="94">
        <f>+'Funding @ private'!T49/PrivateRecips!T49</f>
        <v>2469.1231677739111</v>
      </c>
      <c r="U49" s="94">
        <f>+'Funding @ private'!U49/PrivateRecips!U49</f>
        <v>2500.4279579346025</v>
      </c>
      <c r="V49" s="94">
        <f>+'Funding @ private'!V49/PrivateRecips!V49</f>
        <v>2497.7654129926218</v>
      </c>
      <c r="W49" s="94">
        <f>+'Funding @ private'!W49/PrivateRecips!W49</f>
        <v>2529.8396005117997</v>
      </c>
      <c r="X49" s="94">
        <f>+'Funding @ private'!X49/PrivateRecips!X49</f>
        <v>2689.6824615799405</v>
      </c>
      <c r="Y49" s="94">
        <f>+'Funding @ private'!Y49/PrivateRecips!Y49</f>
        <v>3106.0488382171552</v>
      </c>
      <c r="Z49" s="94">
        <f>+'Funding @ private'!Z49/PrivateRecips!Z49</f>
        <v>3704.4643080542173</v>
      </c>
      <c r="AA49" s="94">
        <f>+'Funding @ private'!AA49/PrivateRecips!AA49</f>
        <v>3744.7782992563293</v>
      </c>
      <c r="AB49" s="94">
        <f>+'Funding @ private'!AB49/PrivateRecips!AB49</f>
        <v>3452.8624827492367</v>
      </c>
      <c r="AC49" s="94">
        <f>+'Funding @ private'!AC49/PrivateRecips!AC49</f>
        <v>3502.6211658922739</v>
      </c>
      <c r="AD49" s="94">
        <f>+'Funding @ private'!AD49/PrivateRecips!AD49</f>
        <v>3658.9889762732423</v>
      </c>
      <c r="AE49" s="94">
        <f>+'Funding @ private'!AE49/PrivateRecips!AE49</f>
        <v>3740.6959260005547</v>
      </c>
      <c r="AF49" s="94">
        <f>+'Funding @ private'!AF49/PrivateRecips!AF49</f>
        <v>3779.8811786040519</v>
      </c>
      <c r="AG49" s="94">
        <f>+'Funding @ private'!AG49/PrivateRecips!AG49</f>
        <v>3801.6777524242598</v>
      </c>
      <c r="AH49" s="94">
        <f>+'Funding @ private'!AH49/PrivateRecips!AH49</f>
        <v>4100.9711710544452</v>
      </c>
      <c r="AI49" s="94">
        <f>+'Funding @ private'!AI49/PrivateRecips!AI49</f>
        <v>4168.1381204267427</v>
      </c>
      <c r="AJ49" s="94">
        <f>+'Funding @ private'!AJ49/PrivateRecips!AJ49</f>
        <v>4159.5657231633613</v>
      </c>
    </row>
    <row r="50" spans="1:36">
      <c r="A50" s="41" t="s">
        <v>60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>
        <f>+'Funding @ private'!P50/PrivateRecips!P50</f>
        <v>1878.3368794326241</v>
      </c>
      <c r="Q50" s="94">
        <f>+'Funding @ private'!Q50/PrivateRecips!Q50</f>
        <v>2045.7626535626537</v>
      </c>
      <c r="R50" s="94">
        <f>+'Funding @ private'!R50/PrivateRecips!R50</f>
        <v>2344.949535192563</v>
      </c>
      <c r="S50" s="94">
        <f>+'Funding @ private'!S50/PrivateRecips!S50</f>
        <v>2400.8656654151023</v>
      </c>
      <c r="T50" s="94">
        <f>+'Funding @ private'!T50/PrivateRecips!T50</f>
        <v>2483.1072417886821</v>
      </c>
      <c r="U50" s="94">
        <f>+'Funding @ private'!U50/PrivateRecips!U50</f>
        <v>2414.7317570322057</v>
      </c>
      <c r="V50" s="94">
        <f>+'Funding @ private'!V50/PrivateRecips!V50</f>
        <v>2423.1303643724696</v>
      </c>
      <c r="W50" s="94">
        <f>+'Funding @ private'!W50/PrivateRecips!W50</f>
        <v>2431.9821661591996</v>
      </c>
      <c r="X50" s="94">
        <f>+'Funding @ private'!X50/PrivateRecips!X50</f>
        <v>2673.8102564102564</v>
      </c>
      <c r="Y50" s="94">
        <f>+'Funding @ private'!Y50/PrivateRecips!Y50</f>
        <v>3043.9887580299787</v>
      </c>
      <c r="Z50" s="94">
        <f>+'Funding @ private'!Z50/PrivateRecips!Z50</f>
        <v>3505.4043320192727</v>
      </c>
      <c r="AA50" s="94">
        <f>+'Funding @ private'!AA50/PrivateRecips!AA50</f>
        <v>3624.3859195171026</v>
      </c>
      <c r="AB50" s="94">
        <f>+'Funding @ private'!AB50/PrivateRecips!AB50</f>
        <v>3370.7072934472935</v>
      </c>
      <c r="AC50" s="94">
        <f>+'Funding @ private'!AC50/PrivateRecips!AC50</f>
        <v>3444.5638071065987</v>
      </c>
      <c r="AD50" s="94">
        <f>+'Funding @ private'!AD50/PrivateRecips!AD50</f>
        <v>3508.0265289256199</v>
      </c>
      <c r="AE50" s="94">
        <f>+'Funding @ private'!AE50/PrivateRecips!AE50</f>
        <v>3446.7679507337525</v>
      </c>
      <c r="AF50" s="94">
        <f>+'Funding @ private'!AF50/PrivateRecips!AF50</f>
        <v>3541.9131578947367</v>
      </c>
      <c r="AG50" s="94">
        <f>+'Funding @ private'!AG50/PrivateRecips!AG50</f>
        <v>3710.7036656151422</v>
      </c>
      <c r="AH50" s="94">
        <f>+'Funding @ private'!AH50/PrivateRecips!AH50</f>
        <v>3922.4081044957475</v>
      </c>
      <c r="AI50" s="94">
        <f>+'Funding @ private'!AI50/PrivateRecips!AI50</f>
        <v>4102.5562165525826</v>
      </c>
      <c r="AJ50" s="94">
        <f>+'Funding @ private'!AJ50/PrivateRecips!AJ50</f>
        <v>4142.8286710963457</v>
      </c>
    </row>
    <row r="51" spans="1:36">
      <c r="A51" s="42" t="s">
        <v>61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>
        <f>+'Funding @ private'!P51/PrivateRecips!P51</f>
        <v>1765.4302134646962</v>
      </c>
      <c r="Q51" s="94">
        <f>+'Funding @ private'!Q51/PrivateRecips!Q51</f>
        <v>1932.3529478716139</v>
      </c>
      <c r="R51" s="94">
        <f>+'Funding @ private'!R51/PrivateRecips!R51</f>
        <v>2175.3111111111111</v>
      </c>
      <c r="S51" s="94">
        <f>+'Funding @ private'!S51/PrivateRecips!S51</f>
        <v>2299.9794906038346</v>
      </c>
      <c r="T51" s="94">
        <f>+'Funding @ private'!T51/PrivateRecips!T51</f>
        <v>2366.476653696498</v>
      </c>
      <c r="U51" s="94">
        <f>+'Funding @ private'!U51/PrivateRecips!U51</f>
        <v>2378.4035358736696</v>
      </c>
      <c r="V51" s="94">
        <f>+'Funding @ private'!V51/PrivateRecips!V51</f>
        <v>2375.1525563496425</v>
      </c>
      <c r="W51" s="94">
        <f>+'Funding @ private'!W51/PrivateRecips!W51</f>
        <v>2390.7423516402505</v>
      </c>
      <c r="X51" s="94">
        <f>+'Funding @ private'!X51/PrivateRecips!X51</f>
        <v>2582.9486396695697</v>
      </c>
      <c r="Y51" s="94">
        <f>+'Funding @ private'!Y51/PrivateRecips!Y51</f>
        <v>3018.1447667307357</v>
      </c>
      <c r="Z51" s="94">
        <f>+'Funding @ private'!Z51/PrivateRecips!Z51</f>
        <v>3598.5556908070548</v>
      </c>
      <c r="AA51" s="94">
        <f>+'Funding @ private'!AA51/PrivateRecips!AA51</f>
        <v>3624.6393297358704</v>
      </c>
      <c r="AB51" s="94">
        <f>+'Funding @ private'!AB51/PrivateRecips!AB51</f>
        <v>3466.5945531118391</v>
      </c>
      <c r="AC51" s="94">
        <f>+'Funding @ private'!AC51/PrivateRecips!AC51</f>
        <v>3567.0468439243273</v>
      </c>
      <c r="AD51" s="94">
        <f>+'Funding @ private'!AD51/PrivateRecips!AD51</f>
        <v>3664.438686094069</v>
      </c>
      <c r="AE51" s="94">
        <f>+'Funding @ private'!AE51/PrivateRecips!AE51</f>
        <v>3709.9186266353568</v>
      </c>
      <c r="AF51" s="94">
        <f>+'Funding @ private'!AF51/PrivateRecips!AF51</f>
        <v>3729.6266487718785</v>
      </c>
      <c r="AG51" s="94">
        <f>+'Funding @ private'!AG51/PrivateRecips!AG51</f>
        <v>3663.8814648318044</v>
      </c>
      <c r="AH51" s="94">
        <f>+'Funding @ private'!AH51/PrivateRecips!AH51</f>
        <v>3919.5781738335781</v>
      </c>
      <c r="AI51" s="94">
        <f>+'Funding @ private'!AI51/PrivateRecips!AI51</f>
        <v>4049.5987222164786</v>
      </c>
      <c r="AJ51" s="94">
        <f>+'Funding @ private'!AJ51/PrivateRecips!AJ51</f>
        <v>4113.6750950386595</v>
      </c>
    </row>
    <row r="52" spans="1:36">
      <c r="A52" s="39" t="s">
        <v>62</v>
      </c>
      <c r="P52" s="1">
        <f>+'Funding @ private'!P52/PrivateRecips!P52</f>
        <v>2039.4382586120405</v>
      </c>
      <c r="Q52" s="1">
        <f>+'Funding @ private'!Q52/PrivateRecips!Q52</f>
        <v>2186.243666119407</v>
      </c>
      <c r="R52" s="1">
        <f>+'Funding @ private'!R52/PrivateRecips!R52</f>
        <v>2461.2969491762078</v>
      </c>
      <c r="S52" s="1">
        <f>+'Funding @ private'!S52/PrivateRecips!S52</f>
        <v>2605.459690891812</v>
      </c>
      <c r="T52" s="1">
        <f>+'Funding @ private'!T52/PrivateRecips!T52</f>
        <v>2645.6947367437342</v>
      </c>
      <c r="U52" s="1">
        <f>+'Funding @ private'!U52/PrivateRecips!U52</f>
        <v>2649.7369208831474</v>
      </c>
      <c r="V52" s="1">
        <f>+'Funding @ private'!V52/PrivateRecips!V52</f>
        <v>2641.4838352491374</v>
      </c>
      <c r="W52" s="1">
        <f>+'Funding @ private'!W52/PrivateRecips!W52</f>
        <v>2688.3363082880169</v>
      </c>
      <c r="X52" s="1">
        <f>+'Funding @ private'!X52/PrivateRecips!X52</f>
        <v>2897.3414138579951</v>
      </c>
      <c r="Y52" s="1">
        <f>+'Funding @ private'!Y52/PrivateRecips!Y52</f>
        <v>3300.9269342964299</v>
      </c>
      <c r="Z52" s="1">
        <f>+'Funding @ private'!Z52/PrivateRecips!Z52</f>
        <v>3903.690037654359</v>
      </c>
      <c r="AA52" s="1">
        <f>+'Funding @ private'!AA52/PrivateRecips!AA52</f>
        <v>3970.3783697910972</v>
      </c>
      <c r="AB52" s="1">
        <f>+'Funding @ private'!AB52/PrivateRecips!AB52</f>
        <v>3838.2836586325625</v>
      </c>
      <c r="AC52" s="1">
        <f>+'Funding @ private'!AC52/PrivateRecips!AC52</f>
        <v>3863.6543094776384</v>
      </c>
      <c r="AD52" s="1">
        <f>+'Funding @ private'!AD52/PrivateRecips!AD52</f>
        <v>3893.4795510008344</v>
      </c>
      <c r="AE52" s="1">
        <f>+'Funding @ private'!AE52/PrivateRecips!AE52</f>
        <v>3895.7642728152409</v>
      </c>
      <c r="AF52" s="1">
        <f>+'Funding @ private'!AF52/PrivateRecips!AF52</f>
        <v>3875.90440739317</v>
      </c>
      <c r="AG52" s="1">
        <f>+'Funding @ private'!AG52/PrivateRecips!AG52</f>
        <v>3875.6972976023767</v>
      </c>
      <c r="AH52" s="1">
        <f>+'Funding @ private'!AH52/PrivateRecips!AH52</f>
        <v>4091.6274794453689</v>
      </c>
      <c r="AI52" s="1">
        <f>+'Funding @ private'!AI52/PrivateRecips!AI52</f>
        <v>4178.1650846958546</v>
      </c>
      <c r="AJ52" s="1">
        <f>+'Funding @ private'!AJ52/PrivateRecips!AJ52</f>
        <v>4199.4273867201064</v>
      </c>
    </row>
    <row r="53" spans="1:36">
      <c r="A53" s="40" t="s">
        <v>113</v>
      </c>
      <c r="B53" s="40">
        <f t="shared" ref="B53:Z53" si="18">(B52/B4)*100</f>
        <v>0</v>
      </c>
      <c r="C53" s="40">
        <f t="shared" si="18"/>
        <v>0</v>
      </c>
      <c r="D53" s="40">
        <f t="shared" si="18"/>
        <v>0</v>
      </c>
      <c r="E53" s="40">
        <f t="shared" si="18"/>
        <v>0</v>
      </c>
      <c r="F53" s="40">
        <f t="shared" si="18"/>
        <v>0</v>
      </c>
      <c r="G53" s="40">
        <f t="shared" si="18"/>
        <v>0</v>
      </c>
      <c r="H53" s="40">
        <f t="shared" si="18"/>
        <v>0</v>
      </c>
      <c r="I53" s="40">
        <f t="shared" si="18"/>
        <v>0</v>
      </c>
      <c r="J53" s="40">
        <f t="shared" si="18"/>
        <v>0</v>
      </c>
      <c r="K53" s="40">
        <f t="shared" si="18"/>
        <v>0</v>
      </c>
      <c r="L53" s="40">
        <f t="shared" si="18"/>
        <v>0</v>
      </c>
      <c r="M53" s="40">
        <f t="shared" si="18"/>
        <v>0</v>
      </c>
      <c r="N53" s="40">
        <f t="shared" si="18"/>
        <v>0</v>
      </c>
      <c r="O53" s="40">
        <f t="shared" si="18"/>
        <v>0</v>
      </c>
      <c r="P53" s="40">
        <f t="shared" si="18"/>
        <v>103.64445724223235</v>
      </c>
      <c r="Q53" s="40">
        <f t="shared" si="18"/>
        <v>103.70696759217081</v>
      </c>
      <c r="R53" s="40">
        <f t="shared" si="18"/>
        <v>103.19861893728464</v>
      </c>
      <c r="S53" s="40">
        <f t="shared" si="18"/>
        <v>103.11592668215002</v>
      </c>
      <c r="T53" s="40">
        <f t="shared" si="18"/>
        <v>103.02617673853041</v>
      </c>
      <c r="U53" s="40">
        <f t="shared" si="18"/>
        <v>102.61277612009508</v>
      </c>
      <c r="V53" s="40">
        <f t="shared" si="18"/>
        <v>102.85245081959185</v>
      </c>
      <c r="W53" s="40">
        <f t="shared" si="18"/>
        <v>103.37710883564651</v>
      </c>
      <c r="X53" s="40">
        <f t="shared" si="18"/>
        <v>103.75573804910255</v>
      </c>
      <c r="Y53" s="40">
        <f t="shared" si="18"/>
        <v>103.5863104687495</v>
      </c>
      <c r="Z53" s="40">
        <f t="shared" si="18"/>
        <v>102.50158159544156</v>
      </c>
      <c r="AA53" s="40">
        <f t="shared" ref="AA53:AB53" si="19">(AA52/AA4)*100</f>
        <v>102.19722160945312</v>
      </c>
      <c r="AB53" s="40">
        <f t="shared" si="19"/>
        <v>103.68393852193269</v>
      </c>
      <c r="AC53" s="40">
        <f t="shared" ref="AC53:AD53" si="20">(AC52/AC4)*100</f>
        <v>103.67683138054271</v>
      </c>
      <c r="AD53" s="40">
        <f t="shared" si="20"/>
        <v>102.51960502436694</v>
      </c>
      <c r="AE53" s="40">
        <f t="shared" ref="AE53:AF53" si="21">(AE52/AE4)*100</f>
        <v>101.9804730696612</v>
      </c>
      <c r="AF53" s="40">
        <f t="shared" si="21"/>
        <v>100.45884813752983</v>
      </c>
      <c r="AG53" s="40">
        <f t="shared" ref="AG53:AH53" si="22">(AG52/AG4)*100</f>
        <v>100.03432717068041</v>
      </c>
      <c r="AH53" s="40">
        <f t="shared" si="22"/>
        <v>98.404199217442937</v>
      </c>
      <c r="AI53" s="40">
        <f t="shared" ref="AI53:AJ53" si="23">(AI52/AI4)*100</f>
        <v>98.088325409851436</v>
      </c>
      <c r="AJ53" s="40">
        <f t="shared" si="23"/>
        <v>97.362947161781349</v>
      </c>
    </row>
    <row r="54" spans="1:36">
      <c r="A54" s="41" t="s">
        <v>63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>
        <f>+'Funding @ private'!P54/PrivateRecips!P54</f>
        <v>1952.5266843300531</v>
      </c>
      <c r="Q54" s="94">
        <f>+'Funding @ private'!Q54/PrivateRecips!Q54</f>
        <v>2061.123188405797</v>
      </c>
      <c r="R54" s="94">
        <f>+'Funding @ private'!R54/PrivateRecips!R54</f>
        <v>2337.9873737373737</v>
      </c>
      <c r="S54" s="94">
        <f>+'Funding @ private'!S54/PrivateRecips!S54</f>
        <v>2475.0136757331711</v>
      </c>
      <c r="T54" s="94">
        <f>+'Funding @ private'!T54/PrivateRecips!T54</f>
        <v>2491.3735119047619</v>
      </c>
      <c r="U54" s="94">
        <f>+'Funding @ private'!U54/PrivateRecips!U54</f>
        <v>2513.5300722965699</v>
      </c>
      <c r="V54" s="94">
        <f>+'Funding @ private'!V54/PrivateRecips!V54</f>
        <v>2461.6536065346809</v>
      </c>
      <c r="W54" s="94">
        <f>+'Funding @ private'!W54/PrivateRecips!W54</f>
        <v>2479.2352778162672</v>
      </c>
      <c r="X54" s="94">
        <f>+'Funding @ private'!X54/PrivateRecips!X54</f>
        <v>2676.3064753988469</v>
      </c>
      <c r="Y54" s="94">
        <f>+'Funding @ private'!Y54/PrivateRecips!Y54</f>
        <v>3078.8795545333496</v>
      </c>
      <c r="Z54" s="94">
        <f>+'Funding @ private'!Z54/PrivateRecips!Z54</f>
        <v>3646.4316158139541</v>
      </c>
      <c r="AA54" s="94">
        <f>+'Funding @ private'!AA54/PrivateRecips!AA54</f>
        <v>3629.2494970254188</v>
      </c>
      <c r="AB54" s="94">
        <f>+'Funding @ private'!AB54/PrivateRecips!AB54</f>
        <v>3587.4022689591648</v>
      </c>
      <c r="AC54" s="94">
        <f>+'Funding @ private'!AC54/PrivateRecips!AC54</f>
        <v>3644.3489767080746</v>
      </c>
      <c r="AD54" s="94">
        <f>+'Funding @ private'!AD54/PrivateRecips!AD54</f>
        <v>3713.66021679806</v>
      </c>
      <c r="AE54" s="94">
        <f>+'Funding @ private'!AE54/PrivateRecips!AE54</f>
        <v>3795.5021644059007</v>
      </c>
      <c r="AF54" s="94">
        <f>+'Funding @ private'!AF54/PrivateRecips!AF54</f>
        <v>3843.8943112781958</v>
      </c>
      <c r="AG54" s="94">
        <f>+'Funding @ private'!AG54/PrivateRecips!AG54</f>
        <v>3868.0750763503765</v>
      </c>
      <c r="AH54" s="94">
        <f>+'Funding @ private'!AH54/PrivateRecips!AH54</f>
        <v>4054.3141869680071</v>
      </c>
      <c r="AI54" s="94">
        <f>+'Funding @ private'!AI54/PrivateRecips!AI54</f>
        <v>4195.7735880975752</v>
      </c>
      <c r="AJ54" s="94">
        <f>+'Funding @ private'!AJ54/PrivateRecips!AJ54</f>
        <v>4333.738007779074</v>
      </c>
    </row>
    <row r="55" spans="1:36">
      <c r="A55" s="41" t="s">
        <v>64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>
        <f>+'Funding @ private'!P55/PrivateRecips!P55</f>
        <v>1953.1661511268228</v>
      </c>
      <c r="Q55" s="94">
        <f>+'Funding @ private'!Q55/PrivateRecips!Q55</f>
        <v>2081.1971830985917</v>
      </c>
      <c r="R55" s="94">
        <f>+'Funding @ private'!R55/PrivateRecips!R55</f>
        <v>2348.2244294167372</v>
      </c>
      <c r="S55" s="94">
        <f>+'Funding @ private'!S55/PrivateRecips!S55</f>
        <v>2490.7948303715671</v>
      </c>
      <c r="T55" s="94">
        <f>+'Funding @ private'!T55/PrivateRecips!T55</f>
        <v>2567.0192168237854</v>
      </c>
      <c r="U55" s="94">
        <f>+'Funding @ private'!U55/PrivateRecips!U55</f>
        <v>2607.7589940621724</v>
      </c>
      <c r="V55" s="94">
        <f>+'Funding @ private'!V55/PrivateRecips!V55</f>
        <v>2588.0096047284819</v>
      </c>
      <c r="W55" s="94">
        <f>+'Funding @ private'!W55/PrivateRecips!W55</f>
        <v>2662.6224602881421</v>
      </c>
      <c r="X55" s="94">
        <f>+'Funding @ private'!X55/PrivateRecips!X55</f>
        <v>2824.2838665759018</v>
      </c>
      <c r="Y55" s="94">
        <f>+'Funding @ private'!Y55/PrivateRecips!Y55</f>
        <v>3264.3820865481384</v>
      </c>
      <c r="Z55" s="94">
        <f>+'Funding @ private'!Z55/PrivateRecips!Z55</f>
        <v>3811.4678165137611</v>
      </c>
      <c r="AA55" s="94">
        <f>+'Funding @ private'!AA55/PrivateRecips!AA55</f>
        <v>3819.3563690070437</v>
      </c>
      <c r="AB55" s="94">
        <f>+'Funding @ private'!AB55/PrivateRecips!AB55</f>
        <v>3759.5186231224397</v>
      </c>
      <c r="AC55" s="94">
        <f>+'Funding @ private'!AC55/PrivateRecips!AC55</f>
        <v>3894.0279502511362</v>
      </c>
      <c r="AD55" s="94">
        <f>+'Funding @ private'!AD55/PrivateRecips!AD55</f>
        <v>3974.7382042833606</v>
      </c>
      <c r="AE55" s="94">
        <f>+'Funding @ private'!AE55/PrivateRecips!AE55</f>
        <v>3961.0488483685222</v>
      </c>
      <c r="AF55" s="94">
        <f>+'Funding @ private'!AF55/PrivateRecips!AF55</f>
        <v>4047.1976598433157</v>
      </c>
      <c r="AG55" s="94">
        <f>+'Funding @ private'!AG55/PrivateRecips!AG55</f>
        <v>4068.2294736842105</v>
      </c>
      <c r="AH55" s="94">
        <f>+'Funding @ private'!AH55/PrivateRecips!AH55</f>
        <v>4210.2161252200158</v>
      </c>
      <c r="AI55" s="94">
        <f>+'Funding @ private'!AI55/PrivateRecips!AI55</f>
        <v>4351.8305078508338</v>
      </c>
      <c r="AJ55" s="94">
        <f>+'Funding @ private'!AJ55/PrivateRecips!AJ55</f>
        <v>4187.0813464235625</v>
      </c>
    </row>
    <row r="56" spans="1:36">
      <c r="A56" s="41" t="s">
        <v>65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>
        <f>+'Funding @ private'!P56/PrivateRecips!P56</f>
        <v>1917.0248536311117</v>
      </c>
      <c r="Q56" s="94">
        <f>+'Funding @ private'!Q56/PrivateRecips!Q56</f>
        <v>2072.7707344541873</v>
      </c>
      <c r="R56" s="94">
        <f>+'Funding @ private'!R56/PrivateRecips!R56</f>
        <v>2343.8731498420088</v>
      </c>
      <c r="S56" s="94">
        <f>+'Funding @ private'!S56/PrivateRecips!S56</f>
        <v>2485.4608383050327</v>
      </c>
      <c r="T56" s="94">
        <f>+'Funding @ private'!T56/PrivateRecips!T56</f>
        <v>2537.564058977865</v>
      </c>
      <c r="U56" s="94">
        <f>+'Funding @ private'!U56/PrivateRecips!U56</f>
        <v>2558.4690091663028</v>
      </c>
      <c r="V56" s="94">
        <f>+'Funding @ private'!V56/PrivateRecips!V56</f>
        <v>2548.314654170862</v>
      </c>
      <c r="W56" s="94">
        <f>+'Funding @ private'!W56/PrivateRecips!W56</f>
        <v>2614.0878955878957</v>
      </c>
      <c r="X56" s="94">
        <f>+'Funding @ private'!X56/PrivateRecips!X56</f>
        <v>2834.4893170890423</v>
      </c>
      <c r="Y56" s="94">
        <f>+'Funding @ private'!Y56/PrivateRecips!Y56</f>
        <v>3264.2458154854039</v>
      </c>
      <c r="Z56" s="94">
        <f>+'Funding @ private'!Z56/PrivateRecips!Z56</f>
        <v>3876.4659544554456</v>
      </c>
      <c r="AA56" s="94">
        <f>+'Funding @ private'!AA56/PrivateRecips!AA56</f>
        <v>3904.3655041707548</v>
      </c>
      <c r="AB56" s="94">
        <f>+'Funding @ private'!AB56/PrivateRecips!AB56</f>
        <v>3828.8043199526587</v>
      </c>
      <c r="AC56" s="94">
        <f>+'Funding @ private'!AC56/PrivateRecips!AC56</f>
        <v>3881.1527510670658</v>
      </c>
      <c r="AD56" s="94">
        <f>+'Funding @ private'!AD56/PrivateRecips!AD56</f>
        <v>3959.0382749963073</v>
      </c>
      <c r="AE56" s="94">
        <f>+'Funding @ private'!AE56/PrivateRecips!AE56</f>
        <v>4007.9452044425757</v>
      </c>
      <c r="AF56" s="94">
        <f>+'Funding @ private'!AF56/PrivateRecips!AF56</f>
        <v>4039.4401295668549</v>
      </c>
      <c r="AG56" s="94">
        <f>+'Funding @ private'!AG56/PrivateRecips!AG56</f>
        <v>4059.1039964683582</v>
      </c>
      <c r="AH56" s="94">
        <f>+'Funding @ private'!AH56/PrivateRecips!AH56</f>
        <v>4338.1447199900476</v>
      </c>
      <c r="AI56" s="94">
        <f>+'Funding @ private'!AI56/PrivateRecips!AI56</f>
        <v>4453.8358631989067</v>
      </c>
      <c r="AJ56" s="94">
        <f>+'Funding @ private'!AJ56/PrivateRecips!AJ56</f>
        <v>4538.7332011483459</v>
      </c>
    </row>
    <row r="57" spans="1:36">
      <c r="A57" s="41" t="s">
        <v>66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>
        <f>+'Funding @ private'!P57/PrivateRecips!P57</f>
        <v>1733.252266333229</v>
      </c>
      <c r="Q57" s="94">
        <f>+'Funding @ private'!Q57/PrivateRecips!Q57</f>
        <v>1892.3157733537519</v>
      </c>
      <c r="R57" s="94">
        <f>+'Funding @ private'!R57/PrivateRecips!R57</f>
        <v>2138.9254694835681</v>
      </c>
      <c r="S57" s="94">
        <f>+'Funding @ private'!S57/PrivateRecips!S57</f>
        <v>2113.5921210665388</v>
      </c>
      <c r="T57" s="94">
        <f>+'Funding @ private'!T57/PrivateRecips!T57</f>
        <v>2274.5614082969432</v>
      </c>
      <c r="U57" s="94">
        <f>+'Funding @ private'!U57/PrivateRecips!U57</f>
        <v>2258.046543277082</v>
      </c>
      <c r="V57" s="94">
        <f>+'Funding @ private'!V57/PrivateRecips!V57</f>
        <v>2286.1135053110775</v>
      </c>
      <c r="W57" s="94">
        <f>+'Funding @ private'!W57/PrivateRecips!W57</f>
        <v>2341.8760842627012</v>
      </c>
      <c r="X57" s="94">
        <f>+'Funding @ private'!X57/PrivateRecips!X57</f>
        <v>2542.6664785553048</v>
      </c>
      <c r="Y57" s="94">
        <f>+'Funding @ private'!Y57/PrivateRecips!Y57</f>
        <v>2925.4576131687245</v>
      </c>
      <c r="Z57" s="94">
        <f>+'Funding @ private'!Z57/PrivateRecips!Z57</f>
        <v>3322.0519021158366</v>
      </c>
      <c r="AA57" s="94">
        <f>+'Funding @ private'!AA57/PrivateRecips!AA57</f>
        <v>3251.3736795560949</v>
      </c>
      <c r="AB57" s="94">
        <f>+'Funding @ private'!AB57/PrivateRecips!AB57</f>
        <v>2901.9365881561239</v>
      </c>
      <c r="AC57" s="94">
        <f>+'Funding @ private'!AC57/PrivateRecips!AC57</f>
        <v>2534.7985258663984</v>
      </c>
      <c r="AD57" s="94">
        <f>+'Funding @ private'!AD57/PrivateRecips!AD57</f>
        <v>2399.4946352892175</v>
      </c>
      <c r="AE57" s="94">
        <f>+'Funding @ private'!AE57/PrivateRecips!AE57</f>
        <v>2270.1820897606594</v>
      </c>
      <c r="AF57" s="94">
        <f>+'Funding @ private'!AF57/PrivateRecips!AF57</f>
        <v>2211.5659551598583</v>
      </c>
      <c r="AG57" s="94">
        <f>+'Funding @ private'!AG57/PrivateRecips!AG57</f>
        <v>2067.1128106448309</v>
      </c>
      <c r="AH57" s="94">
        <f>+'Funding @ private'!AH57/PrivateRecips!AH57</f>
        <v>2455.7513280912285</v>
      </c>
      <c r="AI57" s="94">
        <f>+'Funding @ private'!AI57/PrivateRecips!AI57</f>
        <v>2500.4256511842827</v>
      </c>
      <c r="AJ57" s="94">
        <f>+'Funding @ private'!AJ57/PrivateRecips!AJ57</f>
        <v>2494.600751784174</v>
      </c>
    </row>
    <row r="58" spans="1:36">
      <c r="A58" s="41" t="s">
        <v>67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>
        <f>+'Funding @ private'!P58/PrivateRecips!P58</f>
        <v>2104.4549805563865</v>
      </c>
      <c r="Q58" s="94">
        <f>+'Funding @ private'!Q58/PrivateRecips!Q58</f>
        <v>2279.9130741337631</v>
      </c>
      <c r="R58" s="94">
        <f>+'Funding @ private'!R58/PrivateRecips!R58</f>
        <v>2504.0257624550104</v>
      </c>
      <c r="S58" s="94">
        <f>+'Funding @ private'!S58/PrivateRecips!S58</f>
        <v>2716.5651567296068</v>
      </c>
      <c r="T58" s="94">
        <f>+'Funding @ private'!T58/PrivateRecips!T58</f>
        <v>2763.9351720468253</v>
      </c>
      <c r="U58" s="94">
        <f>+'Funding @ private'!U58/PrivateRecips!U58</f>
        <v>2747.49768538737</v>
      </c>
      <c r="V58" s="94">
        <f>+'Funding @ private'!V58/PrivateRecips!V58</f>
        <v>2772.7148797685772</v>
      </c>
      <c r="W58" s="94">
        <f>+'Funding @ private'!W58/PrivateRecips!W58</f>
        <v>2796.3056874083022</v>
      </c>
      <c r="X58" s="94">
        <f>+'Funding @ private'!X58/PrivateRecips!X58</f>
        <v>3024.0797404943746</v>
      </c>
      <c r="Y58" s="94">
        <f>+'Funding @ private'!Y58/PrivateRecips!Y58</f>
        <v>3432.3805463445447</v>
      </c>
      <c r="Z58" s="94">
        <f>+'Funding @ private'!Z58/PrivateRecips!Z58</f>
        <v>4039.5100447027266</v>
      </c>
      <c r="AA58" s="94">
        <f>+'Funding @ private'!AA58/PrivateRecips!AA58</f>
        <v>4235.5806547983311</v>
      </c>
      <c r="AB58" s="94">
        <f>+'Funding @ private'!AB58/PrivateRecips!AB58</f>
        <v>4026.8980928698861</v>
      </c>
      <c r="AC58" s="94">
        <f>+'Funding @ private'!AC58/PrivateRecips!AC58</f>
        <v>4109.9136810016334</v>
      </c>
      <c r="AD58" s="94">
        <f>+'Funding @ private'!AD58/PrivateRecips!AD58</f>
        <v>4209.5174915711405</v>
      </c>
      <c r="AE58" s="94">
        <f>+'Funding @ private'!AE58/PrivateRecips!AE58</f>
        <v>4297.5858165645168</v>
      </c>
      <c r="AF58" s="94">
        <f>+'Funding @ private'!AF58/PrivateRecips!AF58</f>
        <v>4353.9979424115172</v>
      </c>
      <c r="AG58" s="94">
        <f>+'Funding @ private'!AG58/PrivateRecips!AG58</f>
        <v>4380.6615076117196</v>
      </c>
      <c r="AH58" s="94">
        <f>+'Funding @ private'!AH58/PrivateRecips!AH58</f>
        <v>4643.9293623158555</v>
      </c>
      <c r="AI58" s="94">
        <f>+'Funding @ private'!AI58/PrivateRecips!AI58</f>
        <v>4850.6378334447809</v>
      </c>
      <c r="AJ58" s="94">
        <f>+'Funding @ private'!AJ58/PrivateRecips!AJ58</f>
        <v>4879.7699514892292</v>
      </c>
    </row>
    <row r="59" spans="1:36">
      <c r="A59" s="41" t="s">
        <v>68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>
        <f>+'Funding @ private'!P59/PrivateRecips!P59</f>
        <v>2144.0225776897882</v>
      </c>
      <c r="Q59" s="94">
        <f>+'Funding @ private'!Q59/PrivateRecips!Q59</f>
        <v>2281.8088474896026</v>
      </c>
      <c r="R59" s="94">
        <f>+'Funding @ private'!R59/PrivateRecips!R59</f>
        <v>2580.7543692600671</v>
      </c>
      <c r="S59" s="94">
        <f>+'Funding @ private'!S59/PrivateRecips!S59</f>
        <v>2753.9447137497286</v>
      </c>
      <c r="T59" s="94">
        <f>+'Funding @ private'!T59/PrivateRecips!T59</f>
        <v>2769.9480406414787</v>
      </c>
      <c r="U59" s="94">
        <f>+'Funding @ private'!U59/PrivateRecips!U59</f>
        <v>2767.0412960674789</v>
      </c>
      <c r="V59" s="94">
        <f>+'Funding @ private'!V59/PrivateRecips!V59</f>
        <v>2741.1077308246718</v>
      </c>
      <c r="W59" s="94">
        <f>+'Funding @ private'!W59/PrivateRecips!W59</f>
        <v>2790.678258926077</v>
      </c>
      <c r="X59" s="94">
        <f>+'Funding @ private'!X59/PrivateRecips!X59</f>
        <v>3008.7773138944112</v>
      </c>
      <c r="Y59" s="94">
        <f>+'Funding @ private'!Y59/PrivateRecips!Y59</f>
        <v>3408.9712816211204</v>
      </c>
      <c r="Z59" s="94">
        <f>+'Funding @ private'!Z59/PrivateRecips!Z59</f>
        <v>4037.5035855410019</v>
      </c>
      <c r="AA59" s="94">
        <f>+'Funding @ private'!AA59/PrivateRecips!AA59</f>
        <v>4150.3025577632679</v>
      </c>
      <c r="AB59" s="94">
        <f>+'Funding @ private'!AB59/PrivateRecips!AB59</f>
        <v>3990.9576302033865</v>
      </c>
      <c r="AC59" s="94">
        <f>+'Funding @ private'!AC59/PrivateRecips!AC59</f>
        <v>4043.541811781291</v>
      </c>
      <c r="AD59" s="94">
        <f>+'Funding @ private'!AD59/PrivateRecips!AD59</f>
        <v>4119.9568300870696</v>
      </c>
      <c r="AE59" s="94">
        <f>+'Funding @ private'!AE59/PrivateRecips!AE59</f>
        <v>4202.8326041620676</v>
      </c>
      <c r="AF59" s="94">
        <f>+'Funding @ private'!AF59/PrivateRecips!AF59</f>
        <v>4250.941967018327</v>
      </c>
      <c r="AG59" s="94">
        <f>+'Funding @ private'!AG59/PrivateRecips!AG59</f>
        <v>4281.6057623383031</v>
      </c>
      <c r="AH59" s="94">
        <f>+'Funding @ private'!AH59/PrivateRecips!AH59</f>
        <v>4532.519609640347</v>
      </c>
      <c r="AI59" s="94">
        <f>+'Funding @ private'!AI59/PrivateRecips!AI59</f>
        <v>4749.1957120751968</v>
      </c>
      <c r="AJ59" s="94">
        <f>+'Funding @ private'!AJ59/PrivateRecips!AJ59</f>
        <v>4833.4340870694623</v>
      </c>
    </row>
    <row r="60" spans="1:36">
      <c r="A60" s="41" t="s">
        <v>69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>
        <f>+'Funding @ private'!P60/PrivateRecips!P60</f>
        <v>1938.2678084670124</v>
      </c>
      <c r="Q60" s="94">
        <f>+'Funding @ private'!Q60/PrivateRecips!Q60</f>
        <v>2099.3567205454633</v>
      </c>
      <c r="R60" s="94">
        <f>+'Funding @ private'!R60/PrivateRecips!R60</f>
        <v>2338.1040179663355</v>
      </c>
      <c r="S60" s="94">
        <f>+'Funding @ private'!S60/PrivateRecips!S60</f>
        <v>2425.8361202385299</v>
      </c>
      <c r="T60" s="94">
        <f>+'Funding @ private'!T60/PrivateRecips!T60</f>
        <v>2502.2068895643365</v>
      </c>
      <c r="U60" s="94">
        <f>+'Funding @ private'!U60/PrivateRecips!U60</f>
        <v>2520.8999679577041</v>
      </c>
      <c r="V60" s="94">
        <f>+'Funding @ private'!V60/PrivateRecips!V60</f>
        <v>2535.6672710221947</v>
      </c>
      <c r="W60" s="94">
        <f>+'Funding @ private'!W60/PrivateRecips!W60</f>
        <v>2587.293938833775</v>
      </c>
      <c r="X60" s="94">
        <f>+'Funding @ private'!X60/PrivateRecips!X60</f>
        <v>2782.2705014287394</v>
      </c>
      <c r="Y60" s="94">
        <f>+'Funding @ private'!Y60/PrivateRecips!Y60</f>
        <v>3173.6425217323813</v>
      </c>
      <c r="Z60" s="94">
        <f>+'Funding @ private'!Z60/PrivateRecips!Z60</f>
        <v>3769.099799313974</v>
      </c>
      <c r="AA60" s="94">
        <f>+'Funding @ private'!AA60/PrivateRecips!AA60</f>
        <v>3791.5368115922261</v>
      </c>
      <c r="AB60" s="94">
        <f>+'Funding @ private'!AB60/PrivateRecips!AB60</f>
        <v>3700.4308254201133</v>
      </c>
      <c r="AC60" s="94">
        <f>+'Funding @ private'!AC60/PrivateRecips!AC60</f>
        <v>3764.6326904060816</v>
      </c>
      <c r="AD60" s="94">
        <f>+'Funding @ private'!AD60/PrivateRecips!AD60</f>
        <v>3850.9246472207992</v>
      </c>
      <c r="AE60" s="94">
        <f>+'Funding @ private'!AE60/PrivateRecips!AE60</f>
        <v>3943.3031546491534</v>
      </c>
      <c r="AF60" s="94">
        <f>+'Funding @ private'!AF60/PrivateRecips!AF60</f>
        <v>3991.8261942291128</v>
      </c>
      <c r="AG60" s="94">
        <f>+'Funding @ private'!AG60/PrivateRecips!AG60</f>
        <v>3999.9871582588053</v>
      </c>
      <c r="AH60" s="94">
        <f>+'Funding @ private'!AH60/PrivateRecips!AH60</f>
        <v>4234.8010113476594</v>
      </c>
      <c r="AI60" s="94">
        <f>+'Funding @ private'!AI60/PrivateRecips!AI60</f>
        <v>4351.9923498758244</v>
      </c>
      <c r="AJ60" s="94">
        <f>+'Funding @ private'!AJ60/PrivateRecips!AJ60</f>
        <v>4450.0113008607186</v>
      </c>
    </row>
    <row r="61" spans="1:36">
      <c r="A61" s="41" t="s">
        <v>70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>
        <f>+'Funding @ private'!P61/PrivateRecips!P61</f>
        <v>1876.7353344298247</v>
      </c>
      <c r="Q61" s="94">
        <f>+'Funding @ private'!Q61/PrivateRecips!Q61</f>
        <v>2057.093953726192</v>
      </c>
      <c r="R61" s="94">
        <f>+'Funding @ private'!R61/PrivateRecips!R61</f>
        <v>2310.3740194913239</v>
      </c>
      <c r="S61" s="94">
        <f>+'Funding @ private'!S61/PrivateRecips!S61</f>
        <v>2454.5695820766909</v>
      </c>
      <c r="T61" s="94">
        <f>+'Funding @ private'!T61/PrivateRecips!T61</f>
        <v>2546.7519659936238</v>
      </c>
      <c r="U61" s="94">
        <f>+'Funding @ private'!U61/PrivateRecips!U61</f>
        <v>2540.3617434458947</v>
      </c>
      <c r="V61" s="94">
        <f>+'Funding @ private'!V61/PrivateRecips!V61</f>
        <v>2588.0617326847346</v>
      </c>
      <c r="W61" s="94">
        <f>+'Funding @ private'!W61/PrivateRecips!W61</f>
        <v>2599.9111345275728</v>
      </c>
      <c r="X61" s="94">
        <f>+'Funding @ private'!X61/PrivateRecips!X61</f>
        <v>2807.4486293480763</v>
      </c>
      <c r="Y61" s="94">
        <f>+'Funding @ private'!Y61/PrivateRecips!Y61</f>
        <v>3234.9192850637523</v>
      </c>
      <c r="Z61" s="94">
        <f>+'Funding @ private'!Z61/PrivateRecips!Z61</f>
        <v>3832.5615422353048</v>
      </c>
      <c r="AA61" s="94">
        <f>+'Funding @ private'!AA61/PrivateRecips!AA61</f>
        <v>3867.0547205308353</v>
      </c>
      <c r="AB61" s="94">
        <f>+'Funding @ private'!AB61/PrivateRecips!AB61</f>
        <v>3767.817011035454</v>
      </c>
      <c r="AC61" s="94">
        <f>+'Funding @ private'!AC61/PrivateRecips!AC61</f>
        <v>3814.396419803938</v>
      </c>
      <c r="AD61" s="94">
        <f>+'Funding @ private'!AD61/PrivateRecips!AD61</f>
        <v>3879.9092128209272</v>
      </c>
      <c r="AE61" s="94">
        <f>+'Funding @ private'!AE61/PrivateRecips!AE61</f>
        <v>3954.2480433915607</v>
      </c>
      <c r="AF61" s="94">
        <f>+'Funding @ private'!AF61/PrivateRecips!AF61</f>
        <v>3961.4468240763399</v>
      </c>
      <c r="AG61" s="94">
        <f>+'Funding @ private'!AG61/PrivateRecips!AG61</f>
        <v>3981.6856858080391</v>
      </c>
      <c r="AH61" s="94">
        <f>+'Funding @ private'!AH61/PrivateRecips!AH61</f>
        <v>4176.121039677314</v>
      </c>
      <c r="AI61" s="94">
        <f>+'Funding @ private'!AI61/PrivateRecips!AI61</f>
        <v>4310.1674684332211</v>
      </c>
      <c r="AJ61" s="94">
        <f>+'Funding @ private'!AJ61/PrivateRecips!AJ61</f>
        <v>4311.3677958302023</v>
      </c>
    </row>
    <row r="62" spans="1:36">
      <c r="A62" s="42" t="s">
        <v>71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>
        <f>+'Funding @ private'!P62/PrivateRecips!P62</f>
        <v>1906.1303079416532</v>
      </c>
      <c r="Q62" s="94">
        <f>+'Funding @ private'!Q62/PrivateRecips!Q62</f>
        <v>2023.0368402408785</v>
      </c>
      <c r="R62" s="94">
        <f>+'Funding @ private'!R62/PrivateRecips!R62</f>
        <v>2339.2168237853516</v>
      </c>
      <c r="S62" s="94">
        <f>+'Funding @ private'!S62/PrivateRecips!S62</f>
        <v>2437.4474173169824</v>
      </c>
      <c r="T62" s="94">
        <f>+'Funding @ private'!T62/PrivateRecips!T62</f>
        <v>2519.2954714179659</v>
      </c>
      <c r="U62" s="94">
        <f>+'Funding @ private'!U62/PrivateRecips!U62</f>
        <v>2573.0238895110115</v>
      </c>
      <c r="V62" s="94">
        <f>+'Funding @ private'!V62/PrivateRecips!V62</f>
        <v>2606.3200000000002</v>
      </c>
      <c r="W62" s="94">
        <f>+'Funding @ private'!W62/PrivateRecips!W62</f>
        <v>2644.1862068965515</v>
      </c>
      <c r="X62" s="94">
        <f>+'Funding @ private'!X62/PrivateRecips!X62</f>
        <v>2853.7809633027523</v>
      </c>
      <c r="Y62" s="94">
        <f>+'Funding @ private'!Y62/PrivateRecips!Y62</f>
        <v>3307.3720652606448</v>
      </c>
      <c r="Z62" s="94">
        <f>+'Funding @ private'!Z62/PrivateRecips!Z62</f>
        <v>3826.7440165236735</v>
      </c>
      <c r="AA62" s="94">
        <f>+'Funding @ private'!AA62/PrivateRecips!AA62</f>
        <v>3909.8657324840765</v>
      </c>
      <c r="AB62" s="94">
        <f>+'Funding @ private'!AB62/PrivateRecips!AB62</f>
        <v>3845.972441757594</v>
      </c>
      <c r="AC62" s="94">
        <f>+'Funding @ private'!AC62/PrivateRecips!AC62</f>
        <v>3858.377535211268</v>
      </c>
      <c r="AD62" s="94">
        <f>+'Funding @ private'!AD62/PrivateRecips!AD62</f>
        <v>3924.7245127910319</v>
      </c>
      <c r="AE62" s="94">
        <f>+'Funding @ private'!AE62/PrivateRecips!AE62</f>
        <v>3964.2034665166007</v>
      </c>
      <c r="AF62" s="94">
        <f>+'Funding @ private'!AF62/PrivateRecips!AF62</f>
        <v>3990.2438684931508</v>
      </c>
      <c r="AG62" s="94">
        <f>+'Funding @ private'!AG62/PrivateRecips!AG62</f>
        <v>3920.0088621794871</v>
      </c>
      <c r="AH62" s="94">
        <f>+'Funding @ private'!AH62/PrivateRecips!AH62</f>
        <v>4193.8901152737753</v>
      </c>
      <c r="AI62" s="94">
        <f>+'Funding @ private'!AI62/PrivateRecips!AI62</f>
        <v>4266.0077852348995</v>
      </c>
      <c r="AJ62" s="94">
        <f>+'Funding @ private'!AJ62/PrivateRecips!AJ62</f>
        <v>4363.9527786700928</v>
      </c>
    </row>
    <row r="63" spans="1:36">
      <c r="A63" s="43" t="s">
        <v>72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>
        <f>+'Funding @ private'!P63/PrivateRecips!P63</f>
        <v>2049.3964357767318</v>
      </c>
      <c r="Q63" s="94">
        <f>+'Funding @ private'!Q63/PrivateRecips!Q63</f>
        <v>2253.432135728543</v>
      </c>
      <c r="R63" s="94">
        <f>+'Funding @ private'!R63/PrivateRecips!R63</f>
        <v>2561.9507692307693</v>
      </c>
      <c r="S63" s="94">
        <f>+'Funding @ private'!S63/PrivateRecips!S63</f>
        <v>2616.3305098039214</v>
      </c>
      <c r="T63" s="94">
        <f>+'Funding @ private'!T63/PrivateRecips!T63</f>
        <v>2694.1668630338731</v>
      </c>
      <c r="U63" s="94">
        <f>+'Funding @ private'!U63/PrivateRecips!U63</f>
        <v>2702.0786195045112</v>
      </c>
      <c r="V63" s="94">
        <f>+'Funding @ private'!V63/PrivateRecips!V63</f>
        <v>2685.1952359415045</v>
      </c>
      <c r="W63" s="94">
        <f>+'Funding @ private'!W63/PrivateRecips!W63</f>
        <v>2692.9843725582123</v>
      </c>
      <c r="X63" s="94">
        <f>+'Funding @ private'!X63/PrivateRecips!X63</f>
        <v>2933.4377534164287</v>
      </c>
      <c r="Y63" s="94">
        <f>+'Funding @ private'!Y63/PrivateRecips!Y63</f>
        <v>3340.2191428138726</v>
      </c>
      <c r="Z63" s="94">
        <f>+'Funding @ private'!Z63/PrivateRecips!Z63</f>
        <v>4045.5255928411634</v>
      </c>
      <c r="AA63" s="94">
        <f>+'Funding @ private'!AA63/PrivateRecips!AA63</f>
        <v>4126.4216817537354</v>
      </c>
      <c r="AB63" s="94">
        <f>+'Funding @ private'!AB63/PrivateRecips!AB63</f>
        <v>4087.1314251334102</v>
      </c>
      <c r="AC63" s="94">
        <f>+'Funding @ private'!AC63/PrivateRecips!AC63</f>
        <v>4122.0530132309013</v>
      </c>
      <c r="AD63" s="94">
        <f>+'Funding @ private'!AD63/PrivateRecips!AD63</f>
        <v>4198.3451474476306</v>
      </c>
      <c r="AE63" s="94">
        <f>+'Funding @ private'!AE63/PrivateRecips!AE63</f>
        <v>4239.3410209662725</v>
      </c>
      <c r="AF63" s="94">
        <f>+'Funding @ private'!AF63/PrivateRecips!AF63</f>
        <v>4270.57405425453</v>
      </c>
      <c r="AG63" s="94">
        <f>+'Funding @ private'!AG63/PrivateRecips!AG63</f>
        <v>4340.7812890094974</v>
      </c>
      <c r="AH63" s="94">
        <f>+'Funding @ private'!AH63/PrivateRecips!AH63</f>
        <v>4528.9274686032541</v>
      </c>
      <c r="AI63" s="94">
        <f>+'Funding @ private'!AI63/PrivateRecips!AI63</f>
        <v>4688.3215955696887</v>
      </c>
      <c r="AJ63" s="94">
        <f>+'Funding @ private'!AJ63/PrivateRecips!AJ63</f>
        <v>4800.1078988764039</v>
      </c>
    </row>
    <row r="64" spans="1:36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7"/>
  </sheetPr>
  <dimension ref="A1:AJ63"/>
  <sheetViews>
    <sheetView zoomScaleNormal="100" workbookViewId="0">
      <pane xSplit="1" ySplit="3" topLeftCell="R4" activePane="bottomRight" state="frozen"/>
      <selection pane="bottomRight" activeCell="AI24" sqref="AI24"/>
      <selection pane="bottomLeft" activeCell="AA18" sqref="AA18"/>
      <selection pane="topRight" activeCell="AA18" sqref="AA18"/>
    </sheetView>
  </sheetViews>
  <sheetFormatPr defaultColWidth="9.7109375" defaultRowHeight="12.75"/>
  <cols>
    <col min="1" max="1" width="22.7109375" style="1" customWidth="1"/>
    <col min="2" max="12" width="11.42578125" style="1" customWidth="1"/>
    <col min="13" max="13" width="10.85546875" style="1" bestFit="1" customWidth="1"/>
    <col min="14" max="14" width="11.28515625" style="1" bestFit="1" customWidth="1"/>
    <col min="15" max="15" width="11.28515625" style="1" customWidth="1"/>
    <col min="16" max="16" width="9.28515625" style="1" customWidth="1"/>
    <col min="17" max="27" width="9.7109375" style="1"/>
    <col min="28" max="28" width="7.85546875" bestFit="1" customWidth="1"/>
    <col min="29" max="16384" width="9.7109375" style="1"/>
  </cols>
  <sheetData>
    <row r="1" spans="1:36" s="49" customFormat="1">
      <c r="AB1" s="90"/>
    </row>
    <row r="2" spans="1:36" s="49" customFormat="1">
      <c r="B2" s="92" t="s">
        <v>222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167"/>
      <c r="AD2" s="167"/>
      <c r="AE2" s="167"/>
      <c r="AF2" s="167"/>
      <c r="AG2" s="167"/>
      <c r="AH2" s="167"/>
      <c r="AI2" s="167"/>
      <c r="AJ2" s="167"/>
    </row>
    <row r="3" spans="1:36" s="50" customFormat="1">
      <c r="A3" s="51"/>
      <c r="B3" s="93" t="s">
        <v>79</v>
      </c>
      <c r="C3" s="93" t="s">
        <v>80</v>
      </c>
      <c r="D3" s="93" t="s">
        <v>81</v>
      </c>
      <c r="E3" s="93" t="s">
        <v>82</v>
      </c>
      <c r="F3" s="93" t="s">
        <v>83</v>
      </c>
      <c r="G3" s="93" t="s">
        <v>84</v>
      </c>
      <c r="H3" s="93" t="s">
        <v>85</v>
      </c>
      <c r="I3" s="93" t="s">
        <v>86</v>
      </c>
      <c r="J3" s="93" t="s">
        <v>87</v>
      </c>
      <c r="K3" s="93" t="s">
        <v>88</v>
      </c>
      <c r="L3" s="93" t="s">
        <v>89</v>
      </c>
      <c r="M3" s="93" t="s">
        <v>90</v>
      </c>
      <c r="N3" s="93" t="s">
        <v>91</v>
      </c>
      <c r="O3" s="93" t="s">
        <v>92</v>
      </c>
      <c r="P3" s="93" t="s">
        <v>93</v>
      </c>
      <c r="Q3" s="93" t="s">
        <v>94</v>
      </c>
      <c r="R3" s="93" t="s">
        <v>95</v>
      </c>
      <c r="S3" s="93" t="s">
        <v>96</v>
      </c>
      <c r="T3" s="93" t="s">
        <v>97</v>
      </c>
      <c r="U3" s="93" t="s">
        <v>98</v>
      </c>
      <c r="V3" s="93" t="s">
        <v>99</v>
      </c>
      <c r="W3" s="93" t="s">
        <v>100</v>
      </c>
      <c r="X3" s="93" t="s">
        <v>101</v>
      </c>
      <c r="Y3" s="93" t="s">
        <v>102</v>
      </c>
      <c r="Z3" s="93" t="s">
        <v>103</v>
      </c>
      <c r="AA3" s="93" t="s">
        <v>104</v>
      </c>
      <c r="AB3" s="93" t="s">
        <v>105</v>
      </c>
      <c r="AC3" s="172" t="s">
        <v>106</v>
      </c>
      <c r="AD3" s="172" t="s">
        <v>107</v>
      </c>
      <c r="AE3" s="172" t="s">
        <v>108</v>
      </c>
      <c r="AF3" s="172" t="s">
        <v>109</v>
      </c>
      <c r="AG3" s="172" t="s">
        <v>110</v>
      </c>
      <c r="AH3" s="172" t="s">
        <v>111</v>
      </c>
      <c r="AI3" s="153" t="s">
        <v>112</v>
      </c>
      <c r="AJ3" s="179" t="s">
        <v>14</v>
      </c>
    </row>
    <row r="4" spans="1:36">
      <c r="A4" s="38" t="s">
        <v>15</v>
      </c>
      <c r="B4" s="94">
        <f>+'Fundg @ proprietary'!B4/ProprietaryRecps!B4</f>
        <v>885.0718712910458</v>
      </c>
      <c r="C4" s="94">
        <f>+'Fundg @ proprietary'!C4/ProprietaryRecps!C4</f>
        <v>1097.3871405002744</v>
      </c>
      <c r="D4" s="94">
        <f>+'Fundg @ proprietary'!D4/ProprietaryRecps!D4</f>
        <v>1367.7897494204901</v>
      </c>
      <c r="E4" s="94">
        <f>+'Fundg @ proprietary'!E4/ProprietaryRecps!E4</f>
        <v>1342.17504798084</v>
      </c>
      <c r="F4" s="94">
        <f>+'Fundg @ proprietary'!F4/ProprietaryRecps!F4</f>
        <v>1382.3899676252815</v>
      </c>
      <c r="G4" s="94">
        <f>+'Fundg @ proprietary'!G4/ProprietaryRecps!G4</f>
        <v>1386.8496083737828</v>
      </c>
      <c r="H4" s="94">
        <f>+'Fundg @ proprietary'!H4/ProprietaryRecps!H4</f>
        <v>1464.2407430238263</v>
      </c>
      <c r="I4" s="94">
        <f>+'Fundg @ proprietary'!I4/ProprietaryRecps!I4</f>
        <v>1476.693109381077</v>
      </c>
      <c r="J4" s="94">
        <f>+'Fundg @ proprietary'!J4/ProprietaryRecps!J4</f>
        <v>1389.6751541408678</v>
      </c>
      <c r="K4" s="94">
        <f>+'Fundg @ proprietary'!K4/ProprietaryRecps!K4</f>
        <v>1394.1286029769171</v>
      </c>
      <c r="L4" s="94">
        <f>+'Fundg @ proprietary'!L4/ProprietaryRecps!L4</f>
        <v>1388.8937040957314</v>
      </c>
      <c r="M4" s="94">
        <f>+'Fundg @ proprietary'!M4/ProprietaryRecps!M4</f>
        <v>1425.3923224934026</v>
      </c>
      <c r="N4" s="94">
        <f>+'Fundg @ proprietary'!N4/ProprietaryRecps!N4</f>
        <v>1643.5509593373943</v>
      </c>
      <c r="O4" s="94">
        <f>+'Fundg @ proprietary'!O4/ProprietaryRecps!O4</f>
        <v>1813.0836762276617</v>
      </c>
      <c r="P4" s="94">
        <f>+'Fundg @ proprietary'!P4/ProprietaryRecps!P4</f>
        <v>1828.7882165124806</v>
      </c>
      <c r="Q4" s="94">
        <f>+'Fundg @ proprietary'!Q4/ProprietaryRecps!Q4</f>
        <v>1914.6645302655722</v>
      </c>
      <c r="R4" s="94">
        <f>+'Fundg @ proprietary'!R4/ProprietaryRecps!R4</f>
        <v>2165.6942767738269</v>
      </c>
      <c r="S4" s="94">
        <f>+'Fundg @ proprietary'!S4/ProprietaryRecps!S4</f>
        <v>2331.9387891818233</v>
      </c>
      <c r="T4" s="94">
        <f>+'Fundg @ proprietary'!T4/ProprietaryRecps!T4</f>
        <v>2365.6834842615099</v>
      </c>
      <c r="U4" s="94">
        <f>+'Fundg @ proprietary'!U4/ProprietaryRecps!U4</f>
        <v>2369.1308217104092</v>
      </c>
      <c r="V4" s="94">
        <f>+'Fundg @ proprietary'!V4/ProprietaryRecps!V4</f>
        <v>2339.9073340330901</v>
      </c>
      <c r="W4" s="94">
        <f>+'Fundg @ proprietary'!W4/ProprietaryRecps!W4</f>
        <v>2355.9919956043104</v>
      </c>
      <c r="X4" s="94">
        <f>+'Fundg @ proprietary'!X4/ProprietaryRecps!X4</f>
        <v>2510.7211377149565</v>
      </c>
      <c r="Y4" s="94">
        <f>+'Fundg @ proprietary'!Y4/ProprietaryRecps!Y4</f>
        <v>2845.4487627571766</v>
      </c>
      <c r="Z4" s="94">
        <f>+'Fundg @ proprietary'!Z4/ProprietaryRecps!Z4</f>
        <v>3559.372957922657</v>
      </c>
      <c r="AA4" s="94">
        <f>+'Fundg @ proprietary'!AA4/ProprietaryRecps!AA4</f>
        <v>3844.0148242844143</v>
      </c>
      <c r="AB4" s="94">
        <f>+'Fundg @ proprietary'!AB4/ProprietaryRecps!AB4</f>
        <v>3338.5728297914175</v>
      </c>
      <c r="AC4" s="94">
        <f>+'Fundg @ proprietary'!AC4/ProprietaryRecps!AC4</f>
        <v>3367.8196262293918</v>
      </c>
      <c r="AD4" s="94">
        <f>+'Fundg @ proprietary'!AD4/ProprietaryRecps!AD4</f>
        <v>3433.9471553385461</v>
      </c>
      <c r="AE4" s="94">
        <f>+'Fundg @ proprietary'!AE4/ProprietaryRecps!AE4</f>
        <v>3463.7972586947431</v>
      </c>
      <c r="AF4" s="94">
        <f>+'Fundg @ proprietary'!AF4/ProprietaryRecps!AF4</f>
        <v>3503.99262080468</v>
      </c>
      <c r="AG4" s="94">
        <f>+'Fundg @ proprietary'!AG4/ProprietaryRecps!AG4</f>
        <v>3480.7566978255668</v>
      </c>
      <c r="AH4" s="94">
        <f>+'Fundg @ proprietary'!AH4/ProprietaryRecps!AH4</f>
        <v>3899.1384848376747</v>
      </c>
      <c r="AI4" s="94">
        <f>+'Fundg @ proprietary'!AI4/ProprietaryRecps!AI4</f>
        <v>3951.2775530276181</v>
      </c>
      <c r="AJ4" s="94">
        <f>+'Fundg @ proprietary'!AJ4/ProprietaryRecps!AJ4</f>
        <v>4071.0903145425254</v>
      </c>
    </row>
    <row r="5" spans="1:36">
      <c r="A5" s="39" t="s">
        <v>16</v>
      </c>
      <c r="B5" s="94">
        <f>+'Fundg @ proprietary'!B5/ProprietaryRecps!B5</f>
        <v>872.54548482325333</v>
      </c>
      <c r="C5" s="94">
        <f>+'Fundg @ proprietary'!C5/ProprietaryRecps!C5</f>
        <v>1124.6438621929053</v>
      </c>
      <c r="D5" s="94">
        <f>+'Fundg @ proprietary'!D5/ProprietaryRecps!D5</f>
        <v>1474.7077402513305</v>
      </c>
      <c r="E5" s="94">
        <f>+'Fundg @ proprietary'!E5/ProprietaryRecps!E5</f>
        <v>1345.4322364902828</v>
      </c>
      <c r="F5" s="94">
        <f>+'Fundg @ proprietary'!F5/ProprietaryRecps!F5</f>
        <v>1393.0753398255963</v>
      </c>
      <c r="G5" s="94">
        <f>+'Fundg @ proprietary'!G5/ProprietaryRecps!G5</f>
        <v>1393.3578278102589</v>
      </c>
      <c r="H5" s="94">
        <f>+'Fundg @ proprietary'!H5/ProprietaryRecps!H5</f>
        <v>1453.8098978699022</v>
      </c>
      <c r="I5" s="94">
        <f>+'Fundg @ proprietary'!I5/ProprietaryRecps!I5</f>
        <v>1447.4917095609335</v>
      </c>
      <c r="J5" s="94">
        <f>+'Fundg @ proprietary'!J5/ProprietaryRecps!J5</f>
        <v>1376.5647943415274</v>
      </c>
      <c r="K5" s="94">
        <f>+'Fundg @ proprietary'!K5/ProprietaryRecps!K5</f>
        <v>1374.5347660477603</v>
      </c>
      <c r="L5" s="94">
        <f>+'Fundg @ proprietary'!L5/ProprietaryRecps!L5</f>
        <v>1381.1386409807355</v>
      </c>
      <c r="M5" s="94">
        <f>+'Fundg @ proprietary'!M5/ProprietaryRecps!M5</f>
        <v>1399.3626016585606</v>
      </c>
      <c r="N5" s="94">
        <f>+'Fundg @ proprietary'!N5/ProprietaryRecps!N5</f>
        <v>1626.627164818058</v>
      </c>
      <c r="O5" s="94">
        <f>+'Fundg @ proprietary'!O5/ProprietaryRecps!O5</f>
        <v>1788.5754675804383</v>
      </c>
      <c r="P5" s="94">
        <f>+'Fundg @ proprietary'!P5/ProprietaryRecps!P5</f>
        <v>1826.2480441552523</v>
      </c>
      <c r="Q5" s="94">
        <f>+'Fundg @ proprietary'!Q5/ProprietaryRecps!Q5</f>
        <v>1913.2506410786666</v>
      </c>
      <c r="R5" s="94">
        <f>+'Fundg @ proprietary'!R5/ProprietaryRecps!R5</f>
        <v>2175.182173040927</v>
      </c>
      <c r="S5" s="94">
        <f>+'Fundg @ proprietary'!S5/ProprietaryRecps!S5</f>
        <v>2345.3899307807351</v>
      </c>
      <c r="T5" s="94">
        <f>+'Fundg @ proprietary'!T5/ProprietaryRecps!T5</f>
        <v>2369.8444544790086</v>
      </c>
      <c r="U5" s="94">
        <f>+'Fundg @ proprietary'!U5/ProprietaryRecps!U5</f>
        <v>2365.5496936749778</v>
      </c>
      <c r="V5" s="94">
        <f>+'Fundg @ proprietary'!V5/ProprietaryRecps!V5</f>
        <v>2330.9606921038576</v>
      </c>
      <c r="W5" s="94">
        <f>+'Fundg @ proprietary'!W5/ProprietaryRecps!W5</f>
        <v>2361.656769078023</v>
      </c>
      <c r="X5" s="94">
        <f>+'Fundg @ proprietary'!X5/ProprietaryRecps!X5</f>
        <v>2502.1891445094166</v>
      </c>
      <c r="Y5" s="94">
        <f>+'Fundg @ proprietary'!Y5/ProprietaryRecps!Y5</f>
        <v>2849.2169076159857</v>
      </c>
      <c r="Z5" s="94">
        <f>+'Fundg @ proprietary'!Z5/ProprietaryRecps!Z5</f>
        <v>3523.9230465377086</v>
      </c>
      <c r="AA5" s="94">
        <f>+'Fundg @ proprietary'!AA5/ProprietaryRecps!AA5</f>
        <v>3701.5816039428209</v>
      </c>
      <c r="AB5" s="94">
        <f>+'Fundg @ proprietary'!AB5/ProprietaryRecps!AB5</f>
        <v>3279.3385671884575</v>
      </c>
      <c r="AC5" s="94">
        <f>+'Fundg @ proprietary'!AC5/ProprietaryRecps!AC5</f>
        <v>3308.0853235699037</v>
      </c>
      <c r="AD5" s="94">
        <f>+'Fundg @ proprietary'!AD5/ProprietaryRecps!AD5</f>
        <v>3424.407436170824</v>
      </c>
      <c r="AE5" s="94">
        <f>+'Fundg @ proprietary'!AE5/ProprietaryRecps!AE5</f>
        <v>3473.4747271906799</v>
      </c>
      <c r="AF5" s="94">
        <f>+'Fundg @ proprietary'!AF5/ProprietaryRecps!AF5</f>
        <v>3520.5050352672506</v>
      </c>
      <c r="AG5" s="94">
        <f>+'Fundg @ proprietary'!AG5/ProprietaryRecps!AG5</f>
        <v>3519.5393054361025</v>
      </c>
      <c r="AH5" s="94">
        <f>+'Fundg @ proprietary'!AH5/ProprietaryRecps!AH5</f>
        <v>3901.4795390613217</v>
      </c>
      <c r="AI5" s="94">
        <f>+'Fundg @ proprietary'!AI5/ProprietaryRecps!AI5</f>
        <v>3965.7907295044188</v>
      </c>
      <c r="AJ5" s="94">
        <f>+'Fundg @ proprietary'!AJ5/ProprietaryRecps!AJ5</f>
        <v>4121.7450020879733</v>
      </c>
    </row>
    <row r="6" spans="1:36">
      <c r="A6" s="40" t="s">
        <v>113</v>
      </c>
      <c r="B6" s="40">
        <f t="shared" ref="B6:Z6" si="0">(B5/B4)*100</f>
        <v>98.584704036574976</v>
      </c>
      <c r="C6" s="40">
        <f t="shared" si="0"/>
        <v>102.48378358800569</v>
      </c>
      <c r="D6" s="40">
        <f t="shared" si="0"/>
        <v>107.81684399054312</v>
      </c>
      <c r="E6" s="40">
        <f t="shared" si="0"/>
        <v>100.24267985866247</v>
      </c>
      <c r="F6" s="40">
        <f t="shared" si="0"/>
        <v>100.77296366803577</v>
      </c>
      <c r="G6" s="40">
        <f t="shared" si="0"/>
        <v>100.46928083601708</v>
      </c>
      <c r="H6" s="40">
        <f t="shared" si="0"/>
        <v>99.287627720808857</v>
      </c>
      <c r="I6" s="40">
        <f t="shared" si="0"/>
        <v>98.0225139783863</v>
      </c>
      <c r="J6" s="40">
        <f t="shared" si="0"/>
        <v>99.056588170244325</v>
      </c>
      <c r="K6" s="40">
        <f t="shared" si="0"/>
        <v>98.594545948822969</v>
      </c>
      <c r="L6" s="40">
        <f t="shared" si="0"/>
        <v>99.44163739153494</v>
      </c>
      <c r="M6" s="40">
        <f t="shared" si="0"/>
        <v>98.173855687021742</v>
      </c>
      <c r="N6" s="40">
        <f t="shared" si="0"/>
        <v>98.970290855711639</v>
      </c>
      <c r="O6" s="40">
        <f t="shared" si="0"/>
        <v>98.648258270229661</v>
      </c>
      <c r="P6" s="40">
        <f t="shared" si="0"/>
        <v>99.861100791535478</v>
      </c>
      <c r="Q6" s="40">
        <f t="shared" si="0"/>
        <v>99.926154730264443</v>
      </c>
      <c r="R6" s="40">
        <f t="shared" si="0"/>
        <v>100.43809952165704</v>
      </c>
      <c r="S6" s="40">
        <f t="shared" si="0"/>
        <v>100.5768222417035</v>
      </c>
      <c r="T6" s="40">
        <f t="shared" si="0"/>
        <v>100.17588871229735</v>
      </c>
      <c r="U6" s="40">
        <f t="shared" si="0"/>
        <v>99.848842115318647</v>
      </c>
      <c r="V6" s="40">
        <f t="shared" si="0"/>
        <v>99.617649733427172</v>
      </c>
      <c r="W6" s="40">
        <f t="shared" si="0"/>
        <v>100.24044111712951</v>
      </c>
      <c r="X6" s="40">
        <f t="shared" si="0"/>
        <v>99.660177584942588</v>
      </c>
      <c r="Y6" s="40">
        <f t="shared" si="0"/>
        <v>100.13242708525027</v>
      </c>
      <c r="Z6" s="40">
        <f t="shared" si="0"/>
        <v>99.004040548601637</v>
      </c>
      <c r="AA6" s="40">
        <f t="shared" ref="AA6:AB6" si="1">(AA5/AA4)*100</f>
        <v>96.29467557092191</v>
      </c>
      <c r="AB6" s="40">
        <f t="shared" si="1"/>
        <v>98.225760957664633</v>
      </c>
      <c r="AC6" s="40">
        <f t="shared" ref="AC6:AD6" si="2">(AC5/AC4)*100</f>
        <v>98.226321202172969</v>
      </c>
      <c r="AD6" s="40">
        <f t="shared" si="2"/>
        <v>99.722193768972502</v>
      </c>
      <c r="AE6" s="40">
        <f t="shared" ref="AE6:AF6" si="3">(AE5/AE4)*100</f>
        <v>100.27938899921595</v>
      </c>
      <c r="AF6" s="40">
        <f t="shared" si="3"/>
        <v>100.47124569739472</v>
      </c>
      <c r="AG6" s="40">
        <f t="shared" ref="AG6:AH6" si="4">(AG5/AG4)*100</f>
        <v>101.11420047355688</v>
      </c>
      <c r="AH6" s="40">
        <f t="shared" si="4"/>
        <v>100.06004029435607</v>
      </c>
      <c r="AI6" s="40">
        <f t="shared" ref="AI6:AJ6" si="5">(AI5/AI4)*100</f>
        <v>100.36730339192903</v>
      </c>
      <c r="AJ6" s="40">
        <f t="shared" si="5"/>
        <v>101.24425359379777</v>
      </c>
    </row>
    <row r="7" spans="1:36">
      <c r="A7" s="41" t="s">
        <v>18</v>
      </c>
      <c r="B7" s="94">
        <f>+'Fundg @ proprietary'!B7/ProprietaryRecps!B7</f>
        <v>996.87566742944318</v>
      </c>
      <c r="C7" s="94">
        <f>+'Fundg @ proprietary'!C7/ProprietaryRecps!C7</f>
        <v>1199.7882723337268</v>
      </c>
      <c r="D7" s="94">
        <f>+'Fundg @ proprietary'!D7/ProprietaryRecps!D7</f>
        <v>1614.5869040226316</v>
      </c>
      <c r="E7" s="94">
        <f>+'Fundg @ proprietary'!E7/ProprietaryRecps!E7</f>
        <v>1538.6692318455296</v>
      </c>
      <c r="F7" s="94">
        <f>+'Fundg @ proprietary'!F7/ProprietaryRecps!F7</f>
        <v>1540.7846297906494</v>
      </c>
      <c r="G7" s="94">
        <f>+'Fundg @ proprietary'!G7/ProprietaryRecps!G7</f>
        <v>1474.4651216685979</v>
      </c>
      <c r="H7" s="94">
        <f>+'Fundg @ proprietary'!H7/ProprietaryRecps!H7</f>
        <v>1470.2850331674958</v>
      </c>
      <c r="I7" s="94">
        <f>+'Fundg @ proprietary'!I7/ProprietaryRecps!I7</f>
        <v>1486.168545038556</v>
      </c>
      <c r="J7" s="94">
        <f>+'Fundg @ proprietary'!J7/ProprietaryRecps!J7</f>
        <v>1350.4329967482458</v>
      </c>
      <c r="K7" s="94">
        <f>+'Fundg @ proprietary'!K7/ProprietaryRecps!K7</f>
        <v>1326.6786603930252</v>
      </c>
      <c r="L7" s="94">
        <f>+'Fundg @ proprietary'!L7/ProprietaryRecps!L7</f>
        <v>1281.6276541961577</v>
      </c>
      <c r="M7" s="94">
        <f>+'Fundg @ proprietary'!M7/ProprietaryRecps!M7</f>
        <v>1422.3722000613686</v>
      </c>
      <c r="N7" s="94">
        <f>+'Fundg @ proprietary'!N7/ProprietaryRecps!N7</f>
        <v>1602.6460253456221</v>
      </c>
      <c r="O7" s="94">
        <f>+'Fundg @ proprietary'!O7/ProprietaryRecps!O7</f>
        <v>1761.611269800052</v>
      </c>
      <c r="P7" s="94">
        <f>+'Fundg @ proprietary'!P7/ProprietaryRecps!P7</f>
        <v>1837.3534065934066</v>
      </c>
      <c r="Q7" s="94">
        <f>+'Fundg @ proprietary'!Q7/ProprietaryRecps!Q7</f>
        <v>1951.7841776544067</v>
      </c>
      <c r="R7" s="94">
        <f>+'Fundg @ proprietary'!R7/ProprietaryRecps!R7</f>
        <v>2240.3912398921834</v>
      </c>
      <c r="S7" s="94">
        <f>+'Fundg @ proprietary'!S7/ProprietaryRecps!S7</f>
        <v>2573.3414384639595</v>
      </c>
      <c r="T7" s="94">
        <f>+'Fundg @ proprietary'!T7/ProprietaryRecps!T7</f>
        <v>2537.4424599521267</v>
      </c>
      <c r="U7" s="94">
        <f>+'Fundg @ proprietary'!U7/ProprietaryRecps!U7</f>
        <v>2448.9223500044577</v>
      </c>
      <c r="V7" s="94">
        <f>+'Fundg @ proprietary'!V7/ProprietaryRecps!V7</f>
        <v>2473.651631732555</v>
      </c>
      <c r="W7" s="94">
        <f>+'Fundg @ proprietary'!W7/ProprietaryRecps!W7</f>
        <v>2390.3005590558168</v>
      </c>
      <c r="X7" s="94">
        <f>+'Fundg @ proprietary'!X7/ProprietaryRecps!X7</f>
        <v>2535.6199859747544</v>
      </c>
      <c r="Y7" s="94">
        <f>+'Fundg @ proprietary'!Y7/ProprietaryRecps!Y7</f>
        <v>2949.1440718615095</v>
      </c>
      <c r="Z7" s="94">
        <f>+'Fundg @ proprietary'!Z7/ProprietaryRecps!Z7</f>
        <v>3832.1820833194579</v>
      </c>
      <c r="AA7" s="94">
        <f>+'Fundg @ proprietary'!AA7/ProprietaryRecps!AA7</f>
        <v>3772.336479058411</v>
      </c>
      <c r="AB7" s="94">
        <f>+'Fundg @ proprietary'!AB7/ProprietaryRecps!AB7</f>
        <v>3351.2343927540974</v>
      </c>
      <c r="AC7" s="94">
        <f>+'Fundg @ proprietary'!AC7/ProprietaryRecps!AC7</f>
        <v>3401.7864057430002</v>
      </c>
      <c r="AD7" s="94">
        <f>+'Fundg @ proprietary'!AD7/ProprietaryRecps!AD7</f>
        <v>3529.1864883777539</v>
      </c>
      <c r="AE7" s="94">
        <f>+'Fundg @ proprietary'!AE7/ProprietaryRecps!AE7</f>
        <v>3473.0679967115097</v>
      </c>
      <c r="AF7" s="94">
        <f>+'Fundg @ proprietary'!AF7/ProprietaryRecps!AF7</f>
        <v>3415.370670315498</v>
      </c>
      <c r="AG7" s="94">
        <f>+'Fundg @ proprietary'!AG7/ProprietaryRecps!AG7</f>
        <v>3420.9710161312569</v>
      </c>
      <c r="AH7" s="94">
        <f>+'Fundg @ proprietary'!AH7/ProprietaryRecps!AH7</f>
        <v>3442.5149608881152</v>
      </c>
      <c r="AI7" s="94">
        <f>+'Fundg @ proprietary'!AI7/ProprietaryRecps!AI7</f>
        <v>3234.1510354174197</v>
      </c>
      <c r="AJ7" s="94">
        <f>+'Fundg @ proprietary'!AJ7/ProprietaryRecps!AJ7</f>
        <v>3987.8817607276114</v>
      </c>
    </row>
    <row r="8" spans="1:36">
      <c r="A8" s="41" t="s">
        <v>19</v>
      </c>
      <c r="B8" s="94">
        <f>+'Fundg @ proprietary'!B8/ProprietaryRecps!B8</f>
        <v>764.02359693877554</v>
      </c>
      <c r="C8" s="94">
        <f>+'Fundg @ proprietary'!C8/ProprietaryRecps!C8</f>
        <v>1232.2701600724856</v>
      </c>
      <c r="D8" s="94">
        <f>+'Fundg @ proprietary'!D8/ProprietaryRecps!D8</f>
        <v>1659.4667726550078</v>
      </c>
      <c r="E8" s="94">
        <f>+'Fundg @ proprietary'!E8/ProprietaryRecps!E8</f>
        <v>1472.8210054434837</v>
      </c>
      <c r="F8" s="94">
        <f>+'Fundg @ proprietary'!F8/ProprietaryRecps!F8</f>
        <v>1519.9646093167039</v>
      </c>
      <c r="G8" s="94">
        <f>+'Fundg @ proprietary'!G8/ProprietaryRecps!G8</f>
        <v>1327.9301310043668</v>
      </c>
      <c r="H8" s="94">
        <f>+'Fundg @ proprietary'!H8/ProprietaryRecps!H8</f>
        <v>1402.5734346224679</v>
      </c>
      <c r="I8" s="94">
        <f>+'Fundg @ proprietary'!I8/ProprietaryRecps!I8</f>
        <v>1500.9592680047226</v>
      </c>
      <c r="J8" s="94">
        <f>+'Fundg @ proprietary'!J8/ProprietaryRecps!J8</f>
        <v>1396.0352644836273</v>
      </c>
      <c r="K8" s="94">
        <f>+'Fundg @ proprietary'!K8/ProprietaryRecps!K8</f>
        <v>1401.4149293880296</v>
      </c>
      <c r="L8" s="94">
        <f>+'Fundg @ proprietary'!L8/ProprietaryRecps!L8</f>
        <v>1415.7956254272044</v>
      </c>
      <c r="M8" s="94">
        <f>+'Fundg @ proprietary'!M8/ProprietaryRecps!M8</f>
        <v>1354.983114446529</v>
      </c>
      <c r="N8" s="94">
        <f>+'Fundg @ proprietary'!N8/ProprietaryRecps!N8</f>
        <v>1536.3191940615059</v>
      </c>
      <c r="O8" s="94">
        <f>+'Fundg @ proprietary'!O8/ProprietaryRecps!O8</f>
        <v>1740.1658841940532</v>
      </c>
      <c r="P8" s="94">
        <f>+'Fundg @ proprietary'!P8/ProprietaryRecps!P8</f>
        <v>1834.1227272727272</v>
      </c>
      <c r="Q8" s="94">
        <f>+'Fundg @ proprietary'!Q8/ProprietaryRecps!Q8</f>
        <v>1842.9938922820654</v>
      </c>
      <c r="R8" s="94">
        <f>+'Fundg @ proprietary'!R8/ProprietaryRecps!R8</f>
        <v>2111.2389516957865</v>
      </c>
      <c r="S8" s="94">
        <f>+'Fundg @ proprietary'!S8/ProprietaryRecps!S8</f>
        <v>2274.272423664122</v>
      </c>
      <c r="T8" s="94">
        <f>+'Fundg @ proprietary'!T8/ProprietaryRecps!T8</f>
        <v>2352.2877145438119</v>
      </c>
      <c r="U8" s="94">
        <f>+'Fundg @ proprietary'!U8/ProprietaryRecps!U8</f>
        <v>2331.0181297709923</v>
      </c>
      <c r="V8" s="94">
        <f>+'Fundg @ proprietary'!V8/ProprietaryRecps!V8</f>
        <v>2323.4933119315142</v>
      </c>
      <c r="W8" s="94">
        <f>+'Fundg @ proprietary'!W8/ProprietaryRecps!W8</f>
        <v>2418.8357664233577</v>
      </c>
      <c r="X8" s="94">
        <f>+'Fundg @ proprietary'!X8/ProprietaryRecps!X8</f>
        <v>2503.074935400517</v>
      </c>
      <c r="Y8" s="94">
        <f>+'Fundg @ proprietary'!Y8/ProprietaryRecps!Y8</f>
        <v>2889.7134174848061</v>
      </c>
      <c r="Z8" s="94">
        <f>+'Fundg @ proprietary'!Z8/ProprietaryRecps!Z8</f>
        <v>3513.7856923076924</v>
      </c>
      <c r="AA8" s="94">
        <f>+'Fundg @ proprietary'!AA8/ProprietaryRecps!AA8</f>
        <v>3686.7391203377902</v>
      </c>
      <c r="AB8" s="94">
        <f>+'Fundg @ proprietary'!AB8/ProprietaryRecps!AB8</f>
        <v>3392.1197146833679</v>
      </c>
      <c r="AC8" s="94">
        <f>+'Fundg @ proprietary'!AC8/ProprietaryRecps!AC8</f>
        <v>3422.7394319826335</v>
      </c>
      <c r="AD8" s="94">
        <f>+'Fundg @ proprietary'!AD8/ProprietaryRecps!AD8</f>
        <v>3487.4275899031813</v>
      </c>
      <c r="AE8" s="94">
        <f>+'Fundg @ proprietary'!AE8/ProprietaryRecps!AE8</f>
        <v>3508.9615494928298</v>
      </c>
      <c r="AF8" s="94">
        <f>+'Fundg @ proprietary'!AF8/ProprietaryRecps!AF8</f>
        <v>3546.0164261931191</v>
      </c>
      <c r="AG8" s="94">
        <f>+'Fundg @ proprietary'!AG8/ProprietaryRecps!AG8</f>
        <v>3552.5757414448667</v>
      </c>
      <c r="AH8" s="94">
        <f>+'Fundg @ proprietary'!AH8/ProprietaryRecps!AH8</f>
        <v>3903.6508649706452</v>
      </c>
      <c r="AI8" s="94">
        <f>+'Fundg @ proprietary'!AI8/ProprietaryRecps!AI8</f>
        <v>3904.3280024115766</v>
      </c>
      <c r="AJ8" s="94">
        <f>+'Fundg @ proprietary'!AJ8/ProprietaryRecps!AJ8</f>
        <v>4024.1357172907024</v>
      </c>
    </row>
    <row r="9" spans="1:36">
      <c r="A9" s="41" t="s">
        <v>20</v>
      </c>
      <c r="B9" s="94">
        <f>+'Fundg @ proprietary'!B9/ProprietaryRecps!B9</f>
        <v>716</v>
      </c>
      <c r="C9" s="94">
        <f>+'Fundg @ proprietary'!C9/ProprietaryRecps!C9</f>
        <v>1039.4052287581699</v>
      </c>
      <c r="D9" s="94">
        <f>+'Fundg @ proprietary'!D9/ProprietaryRecps!D9</f>
        <v>988.0188055130169</v>
      </c>
      <c r="E9" s="94">
        <f>+'Fundg @ proprietary'!E9/ProprietaryRecps!E9</f>
        <v>952.4821904660339</v>
      </c>
      <c r="F9" s="94">
        <f>+'Fundg @ proprietary'!F9/ProprietaryRecps!F9</f>
        <v>603.43031951053706</v>
      </c>
      <c r="G9" s="94">
        <f>+'Fundg @ proprietary'!G9/ProprietaryRecps!G9</f>
        <v>1160.4188861985472</v>
      </c>
      <c r="H9" s="94">
        <f>+'Fundg @ proprietary'!H9/ProprietaryRecps!H9</f>
        <v>1322.5656779661017</v>
      </c>
      <c r="I9" s="94">
        <f>+'Fundg @ proprietary'!I9/ProprietaryRecps!I9</f>
        <v>1245.9609455292909</v>
      </c>
      <c r="J9" s="94">
        <f>+'Fundg @ proprietary'!J9/ProprietaryRecps!J9</f>
        <v>1136.8786191536749</v>
      </c>
      <c r="K9" s="94">
        <f>+'Fundg @ proprietary'!K9/ProprietaryRecps!K9</f>
        <v>1202.5225718194254</v>
      </c>
      <c r="L9" s="94">
        <f>+'Fundg @ proprietary'!L9/ProprietaryRecps!L9</f>
        <v>1201.9828571428573</v>
      </c>
      <c r="M9" s="94">
        <f>+'Fundg @ proprietary'!M9/ProprietaryRecps!M9</f>
        <v>1163.2117503059976</v>
      </c>
      <c r="N9" s="94">
        <f>+'Fundg @ proprietary'!N9/ProprietaryRecps!N9</f>
        <v>1457.2044293015333</v>
      </c>
      <c r="O9" s="94">
        <f>+'Fundg @ proprietary'!O9/ProprietaryRecps!O9</f>
        <v>1685.1431297709923</v>
      </c>
      <c r="P9" s="94">
        <f>+'Fundg @ proprietary'!P9/ProprietaryRecps!P9</f>
        <v>1731.0865191146881</v>
      </c>
      <c r="Q9" s="94">
        <f>+'Fundg @ proprietary'!Q9/ProprietaryRecps!Q9</f>
        <v>1713.2454991816694</v>
      </c>
      <c r="R9" s="94">
        <f>+'Fundg @ proprietary'!R9/ProprietaryRecps!R9</f>
        <v>2012.5768725361368</v>
      </c>
      <c r="S9" s="94">
        <f>+'Fundg @ proprietary'!S9/ProprietaryRecps!S9</f>
        <v>2277.1148796498906</v>
      </c>
      <c r="T9" s="94">
        <f>+'Fundg @ proprietary'!T9/ProprietaryRecps!T9</f>
        <v>2340.4566929133857</v>
      </c>
      <c r="U9" s="94">
        <f>+'Fundg @ proprietary'!U9/ProprietaryRecps!U9</f>
        <v>2340.890980392157</v>
      </c>
      <c r="V9" s="94">
        <f>+'Fundg @ proprietary'!V9/ProprietaryRecps!V9</f>
        <v>2285.1202435312025</v>
      </c>
      <c r="W9" s="94">
        <f>+'Fundg @ proprietary'!W9/ProprietaryRecps!W9</f>
        <v>2361.1058823529411</v>
      </c>
      <c r="X9" s="94">
        <f>+'Fundg @ proprietary'!X9/ProprietaryRecps!X9</f>
        <v>2537.5990939977351</v>
      </c>
      <c r="Y9" s="94">
        <f>+'Fundg @ proprietary'!Y9/ProprietaryRecps!Y9</f>
        <v>2956.9190391459074</v>
      </c>
      <c r="Z9" s="94">
        <f>+'Fundg @ proprietary'!Z9/ProprietaryRecps!Z9</f>
        <v>3338.05894634777</v>
      </c>
      <c r="AA9" s="94">
        <f>+'Fundg @ proprietary'!AA9/ProprietaryRecps!AA9</f>
        <v>3425.3459317844786</v>
      </c>
      <c r="AB9" s="94">
        <f>+'Fundg @ proprietary'!AB9/ProprietaryRecps!AB9</f>
        <v>3408.383151832461</v>
      </c>
      <c r="AC9" s="94">
        <f>+'Fundg @ proprietary'!AC9/ProprietaryRecps!AC9</f>
        <v>3350.9901125703564</v>
      </c>
      <c r="AD9" s="94">
        <f>+'Fundg @ proprietary'!AD9/ProprietaryRecps!AD9</f>
        <v>3509.1829447852765</v>
      </c>
      <c r="AE9" s="94">
        <f>+'Fundg @ proprietary'!AE9/ProprietaryRecps!AE9</f>
        <v>3519.8346182357304</v>
      </c>
      <c r="AF9" s="94">
        <f>+'Fundg @ proprietary'!AF9/ProprietaryRecps!AF9</f>
        <v>3477.9675120540019</v>
      </c>
      <c r="AG9" s="94">
        <f>+'Fundg @ proprietary'!AG9/ProprietaryRecps!AG9</f>
        <v>3627.3656386292837</v>
      </c>
      <c r="AH9" s="94">
        <f>+'Fundg @ proprietary'!AH9/ProprietaryRecps!AH9</f>
        <v>3889.8240225988702</v>
      </c>
      <c r="AI9" s="94">
        <f>+'Fundg @ proprietary'!AI9/ProprietaryRecps!AI9</f>
        <v>3886.8621437908491</v>
      </c>
      <c r="AJ9" s="94">
        <f>+'Fundg @ proprietary'!AJ9/ProprietaryRecps!AJ9</f>
        <v>3757.7374449877757</v>
      </c>
    </row>
    <row r="10" spans="1:36">
      <c r="A10" s="41" t="s">
        <v>21</v>
      </c>
      <c r="B10" s="94">
        <f>+'Fundg @ proprietary'!B10/ProprietaryRecps!B10</f>
        <v>973.28460855221419</v>
      </c>
      <c r="C10" s="94">
        <f>+'Fundg @ proprietary'!C10/ProprietaryRecps!C10</f>
        <v>1176.0851967379458</v>
      </c>
      <c r="D10" s="94">
        <f>+'Fundg @ proprietary'!D10/ProprietaryRecps!D10</f>
        <v>1560.5316394551251</v>
      </c>
      <c r="E10" s="94">
        <f>+'Fundg @ proprietary'!E10/ProprietaryRecps!E10</f>
        <v>1405.1002378788171</v>
      </c>
      <c r="F10" s="94">
        <f>+'Fundg @ proprietary'!F10/ProprietaryRecps!F10</f>
        <v>1395.6083544687954</v>
      </c>
      <c r="G10" s="94">
        <f>+'Fundg @ proprietary'!G10/ProprietaryRecps!G10</f>
        <v>1371.485838548849</v>
      </c>
      <c r="H10" s="94">
        <f>+'Fundg @ proprietary'!H10/ProprietaryRecps!H10</f>
        <v>1523.2070614196396</v>
      </c>
      <c r="I10" s="94">
        <f>+'Fundg @ proprietary'!I10/ProprietaryRecps!I10</f>
        <v>1518.798472356935</v>
      </c>
      <c r="J10" s="94">
        <f>+'Fundg @ proprietary'!J10/ProprietaryRecps!J10</f>
        <v>1452.686508613338</v>
      </c>
      <c r="K10" s="94">
        <f>+'Fundg @ proprietary'!K10/ProprietaryRecps!K10</f>
        <v>1465.891342377133</v>
      </c>
      <c r="L10" s="94">
        <f>+'Fundg @ proprietary'!L10/ProprietaryRecps!L10</f>
        <v>1440.3042933436764</v>
      </c>
      <c r="M10" s="94">
        <f>+'Fundg @ proprietary'!M10/ProprietaryRecps!M10</f>
        <v>1462.7124393723252</v>
      </c>
      <c r="N10" s="94">
        <f>+'Fundg @ proprietary'!N10/ProprietaryRecps!N10</f>
        <v>1660.7488576501062</v>
      </c>
      <c r="O10" s="94">
        <f>+'Fundg @ proprietary'!O10/ProprietaryRecps!O10</f>
        <v>1813.6562921008497</v>
      </c>
      <c r="P10" s="94">
        <f>+'Fundg @ proprietary'!P10/ProprietaryRecps!P10</f>
        <v>1826.0106763396877</v>
      </c>
      <c r="Q10" s="94">
        <f>+'Fundg @ proprietary'!Q10/ProprietaryRecps!Q10</f>
        <v>1913.2944244155726</v>
      </c>
      <c r="R10" s="94">
        <f>+'Fundg @ proprietary'!R10/ProprietaryRecps!R10</f>
        <v>2158.2309256977451</v>
      </c>
      <c r="S10" s="94">
        <f>+'Fundg @ proprietary'!S10/ProprietaryRecps!S10</f>
        <v>2341.6254866251193</v>
      </c>
      <c r="T10" s="94">
        <f>+'Fundg @ proprietary'!T10/ProprietaryRecps!T10</f>
        <v>2367.4418761422535</v>
      </c>
      <c r="U10" s="94">
        <f>+'Fundg @ proprietary'!U10/ProprietaryRecps!U10</f>
        <v>2335.7596527178603</v>
      </c>
      <c r="V10" s="94">
        <f>+'Fundg @ proprietary'!V10/ProprietaryRecps!V10</f>
        <v>2243.7559534018496</v>
      </c>
      <c r="W10" s="94">
        <f>+'Fundg @ proprietary'!W10/ProprietaryRecps!W10</f>
        <v>2296.0922727499624</v>
      </c>
      <c r="X10" s="94">
        <f>+'Fundg @ proprietary'!X10/ProprietaryRecps!X10</f>
        <v>2439.1592711284165</v>
      </c>
      <c r="Y10" s="94">
        <f>+'Fundg @ proprietary'!Y10/ProprietaryRecps!Y10</f>
        <v>2776.1957127359515</v>
      </c>
      <c r="Z10" s="94">
        <f>+'Fundg @ proprietary'!Z10/ProprietaryRecps!Z10</f>
        <v>3400.3541634350131</v>
      </c>
      <c r="AA10" s="94">
        <f>+'Fundg @ proprietary'!AA10/ProprietaryRecps!AA10</f>
        <v>3622.3138116221271</v>
      </c>
      <c r="AB10" s="94">
        <f>+'Fundg @ proprietary'!AB10/ProprietaryRecps!AB10</f>
        <v>3312.0862965840238</v>
      </c>
      <c r="AC10" s="94">
        <f>+'Fundg @ proprietary'!AC10/ProprietaryRecps!AC10</f>
        <v>3358.3230744126536</v>
      </c>
      <c r="AD10" s="94">
        <f>+'Fundg @ proprietary'!AD10/ProprietaryRecps!AD10</f>
        <v>3501.4580012876349</v>
      </c>
      <c r="AE10" s="94">
        <f>+'Fundg @ proprietary'!AE10/ProprietaryRecps!AE10</f>
        <v>3614.112575463108</v>
      </c>
      <c r="AF10" s="94">
        <f>+'Fundg @ proprietary'!AF10/ProprietaryRecps!AF10</f>
        <v>3630.424194786408</v>
      </c>
      <c r="AG10" s="94">
        <f>+'Fundg @ proprietary'!AG10/ProprietaryRecps!AG10</f>
        <v>3635.0091284564219</v>
      </c>
      <c r="AH10" s="94">
        <f>+'Fundg @ proprietary'!AH10/ProprietaryRecps!AH10</f>
        <v>4169.0458447019855</v>
      </c>
      <c r="AI10" s="94">
        <f>+'Fundg @ proprietary'!AI10/ProprietaryRecps!AI10</f>
        <v>4310.9419398321079</v>
      </c>
      <c r="AJ10" s="94">
        <f>+'Fundg @ proprietary'!AJ10/ProprietaryRecps!AJ10</f>
        <v>4411.5539805567341</v>
      </c>
    </row>
    <row r="11" spans="1:36">
      <c r="A11" s="41" t="s">
        <v>22</v>
      </c>
      <c r="B11" s="94">
        <f>+'Fundg @ proprietary'!B11/ProprietaryRecps!B11</f>
        <v>899.13731504871885</v>
      </c>
      <c r="C11" s="94">
        <f>+'Fundg @ proprietary'!C11/ProprietaryRecps!C11</f>
        <v>1104.6613457264093</v>
      </c>
      <c r="D11" s="94">
        <f>+'Fundg @ proprietary'!D11/ProprietaryRecps!D11</f>
        <v>1544.4274971246571</v>
      </c>
      <c r="E11" s="94">
        <f>+'Fundg @ proprietary'!E11/ProprietaryRecps!E11</f>
        <v>1319.6725645438898</v>
      </c>
      <c r="F11" s="94">
        <f>+'Fundg @ proprietary'!F11/ProprietaryRecps!F11</f>
        <v>1410.4809365404299</v>
      </c>
      <c r="G11" s="94">
        <f>+'Fundg @ proprietary'!G11/ProprietaryRecps!G11</f>
        <v>1404.8735523196749</v>
      </c>
      <c r="H11" s="94">
        <f>+'Fundg @ proprietary'!H11/ProprietaryRecps!H11</f>
        <v>1448.1120186697783</v>
      </c>
      <c r="I11" s="94">
        <f>+'Fundg @ proprietary'!I11/ProprietaryRecps!I11</f>
        <v>1496.014914069327</v>
      </c>
      <c r="J11" s="94">
        <f>+'Fundg @ proprietary'!J11/ProprietaryRecps!J11</f>
        <v>1354.262132744087</v>
      </c>
      <c r="K11" s="94">
        <f>+'Fundg @ proprietary'!K11/ProprietaryRecps!K11</f>
        <v>1344.9451178124698</v>
      </c>
      <c r="L11" s="94">
        <f>+'Fundg @ proprietary'!L11/ProprietaryRecps!L11</f>
        <v>1438.6731805929919</v>
      </c>
      <c r="M11" s="94">
        <f>+'Fundg @ proprietary'!M11/ProprietaryRecps!M11</f>
        <v>1420.0328998903337</v>
      </c>
      <c r="N11" s="94">
        <f>+'Fundg @ proprietary'!N11/ProprietaryRecps!N11</f>
        <v>1617.4676534610362</v>
      </c>
      <c r="O11" s="94">
        <f>+'Fundg @ proprietary'!O11/ProprietaryRecps!O11</f>
        <v>1807.0416483998247</v>
      </c>
      <c r="P11" s="94">
        <f>+'Fundg @ proprietary'!P11/ProprietaryRecps!P11</f>
        <v>1864.7929966978536</v>
      </c>
      <c r="Q11" s="94">
        <f>+'Fundg @ proprietary'!Q11/ProprietaryRecps!Q11</f>
        <v>1943.1284577941351</v>
      </c>
      <c r="R11" s="94">
        <f>+'Fundg @ proprietary'!R11/ProprietaryRecps!R11</f>
        <v>2208.9095498726056</v>
      </c>
      <c r="S11" s="94">
        <f>+'Fundg @ proprietary'!S11/ProprietaryRecps!S11</f>
        <v>2302.5600299165485</v>
      </c>
      <c r="T11" s="94">
        <f>+'Fundg @ proprietary'!T11/ProprietaryRecps!T11</f>
        <v>2258.0753605346463</v>
      </c>
      <c r="U11" s="94">
        <f>+'Fundg @ proprietary'!U11/ProprietaryRecps!U11</f>
        <v>2207.3880441433071</v>
      </c>
      <c r="V11" s="94">
        <f>+'Fundg @ proprietary'!V11/ProprietaryRecps!V11</f>
        <v>2252.937526967185</v>
      </c>
      <c r="W11" s="94">
        <f>+'Fundg @ proprietary'!W11/ProprietaryRecps!W11</f>
        <v>2270.6199280104711</v>
      </c>
      <c r="X11" s="94">
        <f>+'Fundg @ proprietary'!X11/ProprietaryRecps!X11</f>
        <v>2396.2800474762616</v>
      </c>
      <c r="Y11" s="94">
        <f>+'Fundg @ proprietary'!Y11/ProprietaryRecps!Y11</f>
        <v>2739.4867817748318</v>
      </c>
      <c r="Z11" s="94">
        <f>+'Fundg @ proprietary'!Z11/ProprietaryRecps!Z11</f>
        <v>3280.3656621364453</v>
      </c>
      <c r="AA11" s="94">
        <f>+'Fundg @ proprietary'!AA11/ProprietaryRecps!AA11</f>
        <v>3352.2758696748751</v>
      </c>
      <c r="AB11" s="94">
        <f>+'Fundg @ proprietary'!AB11/ProprietaryRecps!AB11</f>
        <v>3063.3277408643626</v>
      </c>
      <c r="AC11" s="94">
        <f>+'Fundg @ proprietary'!AC11/ProprietaryRecps!AC11</f>
        <v>3223.5509413169261</v>
      </c>
      <c r="AD11" s="94">
        <f>+'Fundg @ proprietary'!AD11/ProprietaryRecps!AD11</f>
        <v>3348.572110167373</v>
      </c>
      <c r="AE11" s="94">
        <f>+'Fundg @ proprietary'!AE11/ProprietaryRecps!AE11</f>
        <v>3379.5134409119623</v>
      </c>
      <c r="AF11" s="94">
        <f>+'Fundg @ proprietary'!AF11/ProprietaryRecps!AF11</f>
        <v>3463.5657582142853</v>
      </c>
      <c r="AG11" s="94">
        <f>+'Fundg @ proprietary'!AG11/ProprietaryRecps!AG11</f>
        <v>3465.4528308200433</v>
      </c>
      <c r="AH11" s="94">
        <f>+'Fundg @ proprietary'!AH11/ProprietaryRecps!AH11</f>
        <v>3875.7853752555238</v>
      </c>
      <c r="AI11" s="94">
        <f>+'Fundg @ proprietary'!AI11/ProprietaryRecps!AI11</f>
        <v>3987.6168331005583</v>
      </c>
      <c r="AJ11" s="94">
        <f>+'Fundg @ proprietary'!AJ11/ProprietaryRecps!AJ11</f>
        <v>4079.9053652823504</v>
      </c>
    </row>
    <row r="12" spans="1:36">
      <c r="A12" s="41" t="s">
        <v>23</v>
      </c>
      <c r="B12" s="94">
        <f>+'Fundg @ proprietary'!B12/ProprietaryRecps!B12</f>
        <v>856.10999648011261</v>
      </c>
      <c r="C12" s="94">
        <f>+'Fundg @ proprietary'!C12/ProprietaryRecps!C12</f>
        <v>1186.3480146052032</v>
      </c>
      <c r="D12" s="94">
        <f>+'Fundg @ proprietary'!D12/ProprietaryRecps!D12</f>
        <v>1283.6840108401084</v>
      </c>
      <c r="E12" s="94">
        <f>+'Fundg @ proprietary'!E12/ProprietaryRecps!E12</f>
        <v>1178.3387730880499</v>
      </c>
      <c r="F12" s="94">
        <f>+'Fundg @ proprietary'!F12/ProprietaryRecps!F12</f>
        <v>1293.2025085139962</v>
      </c>
      <c r="G12" s="94">
        <f>+'Fundg @ proprietary'!G12/ProprietaryRecps!G12</f>
        <v>1294.8518195305001</v>
      </c>
      <c r="H12" s="94">
        <f>+'Fundg @ proprietary'!H12/ProprietaryRecps!H12</f>
        <v>1336.7761528938408</v>
      </c>
      <c r="I12" s="94">
        <f>+'Fundg @ proprietary'!I12/ProprietaryRecps!I12</f>
        <v>1330.931780688986</v>
      </c>
      <c r="J12" s="94">
        <f>+'Fundg @ proprietary'!J12/ProprietaryRecps!J12</f>
        <v>1386.9312508001535</v>
      </c>
      <c r="K12" s="94">
        <f>+'Fundg @ proprietary'!K12/ProprietaryRecps!K12</f>
        <v>1316.9285418678439</v>
      </c>
      <c r="L12" s="94">
        <f>+'Fundg @ proprietary'!L12/ProprietaryRecps!L12</f>
        <v>1321.6433129667346</v>
      </c>
      <c r="M12" s="94">
        <f>+'Fundg @ proprietary'!M12/ProprietaryRecps!M12</f>
        <v>1322.2166604869608</v>
      </c>
      <c r="N12" s="94">
        <f>+'Fundg @ proprietary'!N12/ProprietaryRecps!N12</f>
        <v>1574.2640127812542</v>
      </c>
      <c r="O12" s="94">
        <f>+'Fundg @ proprietary'!O12/ProprietaryRecps!O12</f>
        <v>1719.796198388721</v>
      </c>
      <c r="P12" s="94">
        <f>+'Fundg @ proprietary'!P12/ProprietaryRecps!P12</f>
        <v>1785.8265921459038</v>
      </c>
      <c r="Q12" s="94">
        <f>+'Fundg @ proprietary'!Q12/ProprietaryRecps!Q12</f>
        <v>1873.5834258745142</v>
      </c>
      <c r="R12" s="94">
        <f>+'Fundg @ proprietary'!R12/ProprietaryRecps!R12</f>
        <v>2110.3528709561897</v>
      </c>
      <c r="S12" s="94">
        <f>+'Fundg @ proprietary'!S12/ProprietaryRecps!S12</f>
        <v>2278.9115528666089</v>
      </c>
      <c r="T12" s="94">
        <f>+'Fundg @ proprietary'!T12/ProprietaryRecps!T12</f>
        <v>2368.2124442428367</v>
      </c>
      <c r="U12" s="94">
        <f>+'Fundg @ proprietary'!U12/ProprietaryRecps!U12</f>
        <v>2452.2779672387769</v>
      </c>
      <c r="V12" s="94">
        <f>+'Fundg @ proprietary'!V12/ProprietaryRecps!V12</f>
        <v>2382.7213512080589</v>
      </c>
      <c r="W12" s="94">
        <f>+'Fundg @ proprietary'!W12/ProprietaryRecps!W12</f>
        <v>2410.34862257027</v>
      </c>
      <c r="X12" s="94">
        <f>+'Fundg @ proprietary'!X12/ProprietaryRecps!X12</f>
        <v>2538.9123575246313</v>
      </c>
      <c r="Y12" s="94">
        <f>+'Fundg @ proprietary'!Y12/ProprietaryRecps!Y12</f>
        <v>2907.1079136690646</v>
      </c>
      <c r="Z12" s="94">
        <f>+'Fundg @ proprietary'!Z12/ProprietaryRecps!Z12</f>
        <v>3476.3276892903837</v>
      </c>
      <c r="AA12" s="94">
        <f>+'Fundg @ proprietary'!AA12/ProprietaryRecps!AA12</f>
        <v>3811.8849520050676</v>
      </c>
      <c r="AB12" s="94">
        <f>+'Fundg @ proprietary'!AB12/ProprietaryRecps!AB12</f>
        <v>3248.2196387621061</v>
      </c>
      <c r="AC12" s="94">
        <f>+'Fundg @ proprietary'!AC12/ProprietaryRecps!AC12</f>
        <v>3251.7531576072106</v>
      </c>
      <c r="AD12" s="94">
        <f>+'Fundg @ proprietary'!AD12/ProprietaryRecps!AD12</f>
        <v>3276.9162190192942</v>
      </c>
      <c r="AE12" s="94">
        <f>+'Fundg @ proprietary'!AE12/ProprietaryRecps!AE12</f>
        <v>3316.5381467436109</v>
      </c>
      <c r="AF12" s="94">
        <f>+'Fundg @ proprietary'!AF12/ProprietaryRecps!AF12</f>
        <v>3263.6736374483708</v>
      </c>
      <c r="AG12" s="94">
        <f>+'Fundg @ proprietary'!AG12/ProprietaryRecps!AG12</f>
        <v>3243.8445685811694</v>
      </c>
      <c r="AH12" s="94">
        <f>+'Fundg @ proprietary'!AH12/ProprietaryRecps!AH12</f>
        <v>3585.1619458963783</v>
      </c>
      <c r="AI12" s="94">
        <f>+'Fundg @ proprietary'!AI12/ProprietaryRecps!AI12</f>
        <v>3784.9578255495717</v>
      </c>
      <c r="AJ12" s="94">
        <f>+'Fundg @ proprietary'!AJ12/ProprietaryRecps!AJ12</f>
        <v>3934.4963167043275</v>
      </c>
    </row>
    <row r="13" spans="1:36">
      <c r="A13" s="41" t="s">
        <v>24</v>
      </c>
      <c r="B13" s="94">
        <f>+'Fundg @ proprietary'!B13/ProprietaryRecps!B13</f>
        <v>976.88928622514663</v>
      </c>
      <c r="C13" s="94">
        <f>+'Fundg @ proprietary'!C13/ProprietaryRecps!C13</f>
        <v>1097.4875199150292</v>
      </c>
      <c r="D13" s="94">
        <f>+'Fundg @ proprietary'!D13/ProprietaryRecps!D13</f>
        <v>1601.6013938753961</v>
      </c>
      <c r="E13" s="94">
        <f>+'Fundg @ proprietary'!E13/ProprietaryRecps!E13</f>
        <v>1462.9988392735218</v>
      </c>
      <c r="F13" s="94">
        <f>+'Fundg @ proprietary'!F13/ProprietaryRecps!F13</f>
        <v>1529.2689978746441</v>
      </c>
      <c r="G13" s="94">
        <f>+'Fundg @ proprietary'!G13/ProprietaryRecps!G13</f>
        <v>1498.1760817033694</v>
      </c>
      <c r="H13" s="94">
        <f>+'Fundg @ proprietary'!H13/ProprietaryRecps!H13</f>
        <v>1628.0534772911599</v>
      </c>
      <c r="I13" s="94">
        <f>+'Fundg @ proprietary'!I13/ProprietaryRecps!I13</f>
        <v>1548.1627450980393</v>
      </c>
      <c r="J13" s="94">
        <f>+'Fundg @ proprietary'!J13/ProprietaryRecps!J13</f>
        <v>1422.9725442342892</v>
      </c>
      <c r="K13" s="94">
        <f>+'Fundg @ proprietary'!K13/ProprietaryRecps!K13</f>
        <v>1401.8475138121546</v>
      </c>
      <c r="L13" s="94">
        <f>+'Fundg @ proprietary'!L13/ProprietaryRecps!L13</f>
        <v>1463.1220330237359</v>
      </c>
      <c r="M13" s="94">
        <f>+'Fundg @ proprietary'!M13/ProprietaryRecps!M13</f>
        <v>1514.8317161477191</v>
      </c>
      <c r="N13" s="94">
        <f>+'Fundg @ proprietary'!N13/ProprietaryRecps!N13</f>
        <v>1718.5994889267461</v>
      </c>
      <c r="O13" s="94">
        <f>+'Fundg @ proprietary'!O13/ProprietaryRecps!O13</f>
        <v>1906.1229481815255</v>
      </c>
      <c r="P13" s="94">
        <f>+'Fundg @ proprietary'!P13/ProprietaryRecps!P13</f>
        <v>1924.4063908777512</v>
      </c>
      <c r="Q13" s="94">
        <f>+'Fundg @ proprietary'!Q13/ProprietaryRecps!Q13</f>
        <v>2020.5667644433108</v>
      </c>
      <c r="R13" s="94">
        <f>+'Fundg @ proprietary'!R13/ProprietaryRecps!R13</f>
        <v>2363.7615953394579</v>
      </c>
      <c r="S13" s="94">
        <f>+'Fundg @ proprietary'!S13/ProprietaryRecps!S13</f>
        <v>2500.835579514825</v>
      </c>
      <c r="T13" s="94">
        <f>+'Fundg @ proprietary'!T13/ProprietaryRecps!T13</f>
        <v>2474.1960985626283</v>
      </c>
      <c r="U13" s="94">
        <f>+'Fundg @ proprietary'!U13/ProprietaryRecps!U13</f>
        <v>2507.1822259601909</v>
      </c>
      <c r="V13" s="94">
        <f>+'Fundg @ proprietary'!V13/ProprietaryRecps!V13</f>
        <v>2316.2528286772804</v>
      </c>
      <c r="W13" s="94">
        <f>+'Fundg @ proprietary'!W13/ProprietaryRecps!W13</f>
        <v>2432.7598745550094</v>
      </c>
      <c r="X13" s="94">
        <f>+'Fundg @ proprietary'!X13/ProprietaryRecps!X13</f>
        <v>2560.137623196686</v>
      </c>
      <c r="Y13" s="94">
        <f>+'Fundg @ proprietary'!Y13/ProprietaryRecps!Y13</f>
        <v>2896.8013069358176</v>
      </c>
      <c r="Z13" s="94">
        <f>+'Fundg @ proprietary'!Z13/ProprietaryRecps!Z13</f>
        <v>3448.3289086749519</v>
      </c>
      <c r="AA13" s="94">
        <f>+'Fundg @ proprietary'!AA13/ProprietaryRecps!AA13</f>
        <v>3576.7317167672441</v>
      </c>
      <c r="AB13" s="94">
        <f>+'Fundg @ proprietary'!AB13/ProprietaryRecps!AB13</f>
        <v>3316.4001566881075</v>
      </c>
      <c r="AC13" s="94">
        <f>+'Fundg @ proprietary'!AC13/ProprietaryRecps!AC13</f>
        <v>3259.6618557536463</v>
      </c>
      <c r="AD13" s="94">
        <f>+'Fundg @ proprietary'!AD13/ProprietaryRecps!AD13</f>
        <v>3344.2505468354425</v>
      </c>
      <c r="AE13" s="94">
        <f>+'Fundg @ proprietary'!AE13/ProprietaryRecps!AE13</f>
        <v>3380.8527151914172</v>
      </c>
      <c r="AF13" s="94">
        <f>+'Fundg @ proprietary'!AF13/ProprietaryRecps!AF13</f>
        <v>3408.0963113195585</v>
      </c>
      <c r="AG13" s="94">
        <f>+'Fundg @ proprietary'!AG13/ProprietaryRecps!AG13</f>
        <v>3477.903839708069</v>
      </c>
      <c r="AH13" s="94">
        <f>+'Fundg @ proprietary'!AH13/ProprietaryRecps!AH13</f>
        <v>3721.6222835512726</v>
      </c>
      <c r="AI13" s="94">
        <f>+'Fundg @ proprietary'!AI13/ProprietaryRecps!AI13</f>
        <v>3822.362991911868</v>
      </c>
      <c r="AJ13" s="94">
        <f>+'Fundg @ proprietary'!AJ13/ProprietaryRecps!AJ13</f>
        <v>3817.3960236474386</v>
      </c>
    </row>
    <row r="14" spans="1:36">
      <c r="A14" s="41" t="s">
        <v>25</v>
      </c>
      <c r="B14" s="94">
        <f>+'Fundg @ proprietary'!B14/ProprietaryRecps!B14</f>
        <v>738.70923288929725</v>
      </c>
      <c r="C14" s="94">
        <f>+'Fundg @ proprietary'!C14/ProprietaryRecps!C14</f>
        <v>1063.4225875905265</v>
      </c>
      <c r="D14" s="94">
        <f>+'Fundg @ proprietary'!D14/ProprietaryRecps!D14</f>
        <v>1376.8756863941428</v>
      </c>
      <c r="E14" s="94">
        <f>+'Fundg @ proprietary'!E14/ProprietaryRecps!E14</f>
        <v>1013.8100641341885</v>
      </c>
      <c r="F14" s="94">
        <f>+'Fundg @ proprietary'!F14/ProprietaryRecps!F14</f>
        <v>1199.8288119738072</v>
      </c>
      <c r="G14" s="94">
        <f>+'Fundg @ proprietary'!G14/ProprietaryRecps!G14</f>
        <v>1337.4110552763818</v>
      </c>
      <c r="H14" s="94">
        <f>+'Fundg @ proprietary'!H14/ProprietaryRecps!H14</f>
        <v>1472.4385273587029</v>
      </c>
      <c r="I14" s="94">
        <f>+'Fundg @ proprietary'!I14/ProprietaryRecps!I14</f>
        <v>1461.1396940036111</v>
      </c>
      <c r="J14" s="94">
        <f>+'Fundg @ proprietary'!J14/ProprietaryRecps!J14</f>
        <v>1335.9995278564684</v>
      </c>
      <c r="K14" s="94">
        <f>+'Fundg @ proprietary'!K14/ProprietaryRecps!K14</f>
        <v>1338.0717525773196</v>
      </c>
      <c r="L14" s="94">
        <f>+'Fundg @ proprietary'!L14/ProprietaryRecps!L14</f>
        <v>1285.5552181556657</v>
      </c>
      <c r="M14" s="94">
        <f>+'Fundg @ proprietary'!M14/ProprietaryRecps!M14</f>
        <v>1268.9957038995374</v>
      </c>
      <c r="N14" s="94">
        <f>+'Fundg @ proprietary'!N14/ProprietaryRecps!N14</f>
        <v>1532.6345751360402</v>
      </c>
      <c r="O14" s="94">
        <f>+'Fundg @ proprietary'!O14/ProprietaryRecps!O14</f>
        <v>1687.4667592776345</v>
      </c>
      <c r="P14" s="94">
        <f>+'Fundg @ proprietary'!P14/ProprietaryRecps!P14</f>
        <v>1714.2760586319218</v>
      </c>
      <c r="Q14" s="94">
        <f>+'Fundg @ proprietary'!Q14/ProprietaryRecps!Q14</f>
        <v>1747.7364773820982</v>
      </c>
      <c r="R14" s="94">
        <f>+'Fundg @ proprietary'!R14/ProprietaryRecps!R14</f>
        <v>1964.4636084522303</v>
      </c>
      <c r="S14" s="94">
        <f>+'Fundg @ proprietary'!S14/ProprietaryRecps!S14</f>
        <v>2120.5521130997145</v>
      </c>
      <c r="T14" s="94">
        <f>+'Fundg @ proprietary'!T14/ProprietaryRecps!T14</f>
        <v>2281.0935739887354</v>
      </c>
      <c r="U14" s="94">
        <f>+'Fundg @ proprietary'!U14/ProprietaryRecps!U14</f>
        <v>2283.0360135900341</v>
      </c>
      <c r="V14" s="94">
        <f>+'Fundg @ proprietary'!V14/ProprietaryRecps!V14</f>
        <v>2237.7168602757574</v>
      </c>
      <c r="W14" s="94">
        <f>+'Fundg @ proprietary'!W14/ProprietaryRecps!W14</f>
        <v>2276.8810475389146</v>
      </c>
      <c r="X14" s="94">
        <f>+'Fundg @ proprietary'!X14/ProprietaryRecps!X14</f>
        <v>2462.0336672231497</v>
      </c>
      <c r="Y14" s="94">
        <f>+'Fundg @ proprietary'!Y14/ProprietaryRecps!Y14</f>
        <v>2834.6809005083514</v>
      </c>
      <c r="Z14" s="94">
        <f>+'Fundg @ proprietary'!Z14/ProprietaryRecps!Z14</f>
        <v>3392.8900084884499</v>
      </c>
      <c r="AA14" s="94">
        <f>+'Fundg @ proprietary'!AA14/ProprietaryRecps!AA14</f>
        <v>3462.838876893245</v>
      </c>
      <c r="AB14" s="94">
        <f>+'Fundg @ proprietary'!AB14/ProprietaryRecps!AB14</f>
        <v>3204.8227554853811</v>
      </c>
      <c r="AC14" s="94">
        <f>+'Fundg @ proprietary'!AC14/ProprietaryRecps!AC14</f>
        <v>3130.6319555042642</v>
      </c>
      <c r="AD14" s="94">
        <f>+'Fundg @ proprietary'!AD14/ProprietaryRecps!AD14</f>
        <v>3289.2733768961493</v>
      </c>
      <c r="AE14" s="94">
        <f>+'Fundg @ proprietary'!AE14/ProprietaryRecps!AE14</f>
        <v>3261.7238824023511</v>
      </c>
      <c r="AF14" s="94">
        <f>+'Fundg @ proprietary'!AF14/ProprietaryRecps!AF14</f>
        <v>3264.4862196389754</v>
      </c>
      <c r="AG14" s="94">
        <f>+'Fundg @ proprietary'!AG14/ProprietaryRecps!AG14</f>
        <v>3246.073608098337</v>
      </c>
      <c r="AH14" s="94">
        <f>+'Fundg @ proprietary'!AH14/ProprietaryRecps!AH14</f>
        <v>3465.1025884849073</v>
      </c>
      <c r="AI14" s="94">
        <f>+'Fundg @ proprietary'!AI14/ProprietaryRecps!AI14</f>
        <v>3511.5622748713554</v>
      </c>
      <c r="AJ14" s="94">
        <f>+'Fundg @ proprietary'!AJ14/ProprietaryRecps!AJ14</f>
        <v>3800.4770566887751</v>
      </c>
    </row>
    <row r="15" spans="1:36">
      <c r="A15" s="41" t="s">
        <v>26</v>
      </c>
      <c r="B15" s="94">
        <f>+'Fundg @ proprietary'!B15/ProprietaryRecps!B15</f>
        <v>937.60165975103735</v>
      </c>
      <c r="C15" s="94">
        <f>+'Fundg @ proprietary'!C15/ProprietaryRecps!C15</f>
        <v>1157.6488511488512</v>
      </c>
      <c r="D15" s="94">
        <f>+'Fundg @ proprietary'!D15/ProprietaryRecps!D15</f>
        <v>1578.8106575963718</v>
      </c>
      <c r="E15" s="94">
        <f>+'Fundg @ proprietary'!E15/ProprietaryRecps!E15</f>
        <v>1495.2295881502889</v>
      </c>
      <c r="F15" s="94">
        <f>+'Fundg @ proprietary'!F15/ProprietaryRecps!F15</f>
        <v>1424.5372665386628</v>
      </c>
      <c r="G15" s="94">
        <f>+'Fundg @ proprietary'!G15/ProprietaryRecps!G15</f>
        <v>1370.4560192616373</v>
      </c>
      <c r="H15" s="94">
        <f>+'Fundg @ proprietary'!H15/ProprietaryRecps!H15</f>
        <v>1313.9361016645785</v>
      </c>
      <c r="I15" s="94">
        <f>+'Fundg @ proprietary'!I15/ProprietaryRecps!I15</f>
        <v>1324.2361706931588</v>
      </c>
      <c r="J15" s="94">
        <f>+'Fundg @ proprietary'!J15/ProprietaryRecps!J15</f>
        <v>1398.2485029940119</v>
      </c>
      <c r="K15" s="94">
        <f>+'Fundg @ proprietary'!K15/ProprietaryRecps!K15</f>
        <v>1385.6412053258584</v>
      </c>
      <c r="L15" s="94">
        <f>+'Fundg @ proprietary'!L15/ProprietaryRecps!L15</f>
        <v>1403.2137472283814</v>
      </c>
      <c r="M15" s="94">
        <f>+'Fundg @ proprietary'!M15/ProprietaryRecps!M15</f>
        <v>1515.9151547491995</v>
      </c>
      <c r="N15" s="94">
        <f>+'Fundg @ proprietary'!N15/ProprietaryRecps!N15</f>
        <v>1732.2596468279921</v>
      </c>
      <c r="O15" s="94">
        <f>+'Fundg @ proprietary'!O15/ProprietaryRecps!O15</f>
        <v>1852.0951638065524</v>
      </c>
      <c r="P15" s="94">
        <f>+'Fundg @ proprietary'!P15/ProprietaryRecps!P15</f>
        <v>1901.8480176211453</v>
      </c>
      <c r="Q15" s="94">
        <f>+'Fundg @ proprietary'!Q15/ProprietaryRecps!Q15</f>
        <v>1947.7602179836513</v>
      </c>
      <c r="R15" s="94">
        <f>+'Fundg @ proprietary'!R15/ProprietaryRecps!R15</f>
        <v>2154.9204545454545</v>
      </c>
      <c r="S15" s="94">
        <f>+'Fundg @ proprietary'!S15/ProprietaryRecps!S15</f>
        <v>2404.8236024844718</v>
      </c>
      <c r="T15" s="94">
        <f>+'Fundg @ proprietary'!T15/ProprietaryRecps!T15</f>
        <v>2436.2749683944376</v>
      </c>
      <c r="U15" s="94">
        <f>+'Fundg @ proprietary'!U15/ProprietaryRecps!U15</f>
        <v>2476.3315754779169</v>
      </c>
      <c r="V15" s="94">
        <f>+'Fundg @ proprietary'!V15/ProprietaryRecps!V15</f>
        <v>2361.8444602272725</v>
      </c>
      <c r="W15" s="94">
        <f>+'Fundg @ proprietary'!W15/ProprietaryRecps!W15</f>
        <v>2521.9727705922396</v>
      </c>
      <c r="X15" s="94">
        <f>+'Fundg @ proprietary'!X15/ProprietaryRecps!X15</f>
        <v>2690.6544943820227</v>
      </c>
      <c r="Y15" s="94">
        <f>+'Fundg @ proprietary'!Y15/ProprietaryRecps!Y15</f>
        <v>2993.0954328561688</v>
      </c>
      <c r="Z15" s="94">
        <f>+'Fundg @ proprietary'!Z15/ProprietaryRecps!Z15</f>
        <v>3686.0006869009585</v>
      </c>
      <c r="AA15" s="94">
        <f>+'Fundg @ proprietary'!AA15/ProprietaryRecps!AA15</f>
        <v>3996.1355394990364</v>
      </c>
      <c r="AB15" s="94">
        <f>+'Fundg @ proprietary'!AB15/ProprietaryRecps!AB15</f>
        <v>3532.7772303473494</v>
      </c>
      <c r="AC15" s="94">
        <f>+'Fundg @ proprietary'!AC15/ProprietaryRecps!AC15</f>
        <v>3567.4559578313256</v>
      </c>
      <c r="AD15" s="94">
        <f>+'Fundg @ proprietary'!AD15/ProprietaryRecps!AD15</f>
        <v>3739.7975299600535</v>
      </c>
      <c r="AE15" s="94">
        <f>+'Fundg @ proprietary'!AE15/ProprietaryRecps!AE15</f>
        <v>3676.4645501474929</v>
      </c>
      <c r="AF15" s="94">
        <f>+'Fundg @ proprietary'!AF15/ProprietaryRecps!AF15</f>
        <v>3747.0281899641577</v>
      </c>
      <c r="AG15" s="94">
        <f>+'Fundg @ proprietary'!AG15/ProprietaryRecps!AG15</f>
        <v>3665.632111801242</v>
      </c>
      <c r="AH15" s="94">
        <f>+'Fundg @ proprietary'!AH15/ProprietaryRecps!AH15</f>
        <v>3851.1175715695954</v>
      </c>
      <c r="AI15" s="94">
        <f>+'Fundg @ proprietary'!AI15/ProprietaryRecps!AI15</f>
        <v>4034.2164652567976</v>
      </c>
      <c r="AJ15" s="94">
        <f>+'Fundg @ proprietary'!AJ15/ProprietaryRecps!AJ15</f>
        <v>3854.2841400617922</v>
      </c>
    </row>
    <row r="16" spans="1:36">
      <c r="A16" s="41" t="s">
        <v>27</v>
      </c>
      <c r="B16" s="94">
        <f>+'Fundg @ proprietary'!B16/ProprietaryRecps!B16</f>
        <v>911.6378611936268</v>
      </c>
      <c r="C16" s="94">
        <f>+'Fundg @ proprietary'!C16/ProprietaryRecps!C16</f>
        <v>1036.7679930795848</v>
      </c>
      <c r="D16" s="94">
        <f>+'Fundg @ proprietary'!D16/ProprietaryRecps!D16</f>
        <v>1544.7033333333334</v>
      </c>
      <c r="E16" s="94">
        <f>+'Fundg @ proprietary'!E16/ProprietaryRecps!E16</f>
        <v>1347.4199830651989</v>
      </c>
      <c r="F16" s="94">
        <f>+'Fundg @ proprietary'!F16/ProprietaryRecps!F16</f>
        <v>1307.5672411771602</v>
      </c>
      <c r="G16" s="94">
        <f>+'Fundg @ proprietary'!G16/ProprietaryRecps!G16</f>
        <v>1289.8826721926189</v>
      </c>
      <c r="H16" s="94">
        <f>+'Fundg @ proprietary'!H16/ProprietaryRecps!H16</f>
        <v>1430.3874215481171</v>
      </c>
      <c r="I16" s="94">
        <f>+'Fundg @ proprietary'!I16/ProprietaryRecps!I16</f>
        <v>1304.2376277299138</v>
      </c>
      <c r="J16" s="94">
        <f>+'Fundg @ proprietary'!J16/ProprietaryRecps!J16</f>
        <v>1284.6425518925519</v>
      </c>
      <c r="K16" s="94">
        <f>+'Fundg @ proprietary'!K16/ProprietaryRecps!K16</f>
        <v>1279.6922495274102</v>
      </c>
      <c r="L16" s="94">
        <f>+'Fundg @ proprietary'!L16/ProprietaryRecps!L16</f>
        <v>1311.0622505985634</v>
      </c>
      <c r="M16" s="94">
        <f>+'Fundg @ proprietary'!M16/ProprietaryRecps!M16</f>
        <v>1295.923013923014</v>
      </c>
      <c r="N16" s="94">
        <f>+'Fundg @ proprietary'!N16/ProprietaryRecps!N16</f>
        <v>1526.5088013411566</v>
      </c>
      <c r="O16" s="94">
        <f>+'Fundg @ proprietary'!O16/ProprietaryRecps!O16</f>
        <v>1674.2171740118129</v>
      </c>
      <c r="P16" s="94">
        <f>+'Fundg @ proprietary'!P16/ProprietaryRecps!P16</f>
        <v>1657.7905027932961</v>
      </c>
      <c r="Q16" s="94">
        <f>+'Fundg @ proprietary'!Q16/ProprietaryRecps!Q16</f>
        <v>1713.8401200171454</v>
      </c>
      <c r="R16" s="94">
        <f>+'Fundg @ proprietary'!R16/ProprietaryRecps!R16</f>
        <v>2087.5523437500001</v>
      </c>
      <c r="S16" s="94">
        <f>+'Fundg @ proprietary'!S16/ProprietaryRecps!S16</f>
        <v>2242.4393666786614</v>
      </c>
      <c r="T16" s="94">
        <f>+'Fundg @ proprietary'!T16/ProprietaryRecps!T16</f>
        <v>2298.8462585034013</v>
      </c>
      <c r="U16" s="94">
        <f>+'Fundg @ proprietary'!U16/ProprietaryRecps!U16</f>
        <v>2283.3820121951221</v>
      </c>
      <c r="V16" s="94">
        <f>+'Fundg @ proprietary'!V16/ProprietaryRecps!V16</f>
        <v>2274.4674412320996</v>
      </c>
      <c r="W16" s="94">
        <f>+'Fundg @ proprietary'!W16/ProprietaryRecps!W16</f>
        <v>2329.4910667367317</v>
      </c>
      <c r="X16" s="94">
        <f>+'Fundg @ proprietary'!X16/ProprietaryRecps!X16</f>
        <v>2534.9313304721031</v>
      </c>
      <c r="Y16" s="94">
        <f>+'Fundg @ proprietary'!Y16/ProprietaryRecps!Y16</f>
        <v>2850.9142036818107</v>
      </c>
      <c r="Z16" s="94">
        <f>+'Fundg @ proprietary'!Z16/ProprietaryRecps!Z16</f>
        <v>3576.1954882154878</v>
      </c>
      <c r="AA16" s="94">
        <f>+'Fundg @ proprietary'!AA16/ProprietaryRecps!AA16</f>
        <v>3790.2663106796113</v>
      </c>
      <c r="AB16" s="94">
        <f>+'Fundg @ proprietary'!AB16/ProprietaryRecps!AB16</f>
        <v>3345.2884727081878</v>
      </c>
      <c r="AC16" s="94">
        <f>+'Fundg @ proprietary'!AC16/ProprietaryRecps!AC16</f>
        <v>3403.4321742381753</v>
      </c>
      <c r="AD16" s="94">
        <f>+'Fundg @ proprietary'!AD16/ProprietaryRecps!AD16</f>
        <v>3472.192006601807</v>
      </c>
      <c r="AE16" s="94">
        <f>+'Fundg @ proprietary'!AE16/ProprietaryRecps!AE16</f>
        <v>3401.5487374890258</v>
      </c>
      <c r="AF16" s="94">
        <f>+'Fundg @ proprietary'!AF16/ProprietaryRecps!AF16</f>
        <v>3470.9300241097926</v>
      </c>
      <c r="AG16" s="94">
        <f>+'Fundg @ proprietary'!AG16/ProprietaryRecps!AG16</f>
        <v>3417.6437399839738</v>
      </c>
      <c r="AH16" s="94">
        <f>+'Fundg @ proprietary'!AH16/ProprietaryRecps!AH16</f>
        <v>3662.2620155332443</v>
      </c>
      <c r="AI16" s="94">
        <f>+'Fundg @ proprietary'!AI16/ProprietaryRecps!AI16</f>
        <v>3711.8609283611381</v>
      </c>
      <c r="AJ16" s="94">
        <f>+'Fundg @ proprietary'!AJ16/ProprietaryRecps!AJ16</f>
        <v>3818.7079233791751</v>
      </c>
    </row>
    <row r="17" spans="1:36">
      <c r="A17" s="41" t="s">
        <v>28</v>
      </c>
      <c r="B17" s="94">
        <f>+'Fundg @ proprietary'!B17/ProprietaryRecps!B17</f>
        <v>779.55158113011919</v>
      </c>
      <c r="C17" s="94">
        <f>+'Fundg @ proprietary'!C17/ProprietaryRecps!C17</f>
        <v>1015.7327057793345</v>
      </c>
      <c r="D17" s="94">
        <f>+'Fundg @ proprietary'!D17/ProprietaryRecps!D17</f>
        <v>1576.1372478816088</v>
      </c>
      <c r="E17" s="94">
        <f>+'Fundg @ proprietary'!E17/ProprietaryRecps!E17</f>
        <v>1414.2405923994038</v>
      </c>
      <c r="F17" s="94">
        <f>+'Fundg @ proprietary'!F17/ProprietaryRecps!F17</f>
        <v>1411.3175801640566</v>
      </c>
      <c r="G17" s="94">
        <f>+'Fundg @ proprietary'!G17/ProprietaryRecps!G17</f>
        <v>1420.7444578798872</v>
      </c>
      <c r="H17" s="94">
        <f>+'Fundg @ proprietary'!H17/ProprietaryRecps!H17</f>
        <v>1462.4887069730742</v>
      </c>
      <c r="I17" s="94">
        <f>+'Fundg @ proprietary'!I17/ProprietaryRecps!I17</f>
        <v>1455.5372507869884</v>
      </c>
      <c r="J17" s="94">
        <f>+'Fundg @ proprietary'!J17/ProprietaryRecps!J17</f>
        <v>1360.478997289973</v>
      </c>
      <c r="K17" s="94">
        <f>+'Fundg @ proprietary'!K17/ProprietaryRecps!K17</f>
        <v>1364.2380702674357</v>
      </c>
      <c r="L17" s="94">
        <f>+'Fundg @ proprietary'!L17/ProprietaryRecps!L17</f>
        <v>1322.2894830659536</v>
      </c>
      <c r="M17" s="94">
        <f>+'Fundg @ proprietary'!M17/ProprietaryRecps!M17</f>
        <v>1386.0163178432067</v>
      </c>
      <c r="N17" s="94">
        <f>+'Fundg @ proprietary'!N17/ProprietaryRecps!N17</f>
        <v>1702.7149340825588</v>
      </c>
      <c r="O17" s="94">
        <f>+'Fundg @ proprietary'!O17/ProprietaryRecps!O17</f>
        <v>1895.1579748762847</v>
      </c>
      <c r="P17" s="94">
        <f>+'Fundg @ proprietary'!P17/ProprietaryRecps!P17</f>
        <v>1893.6841387373345</v>
      </c>
      <c r="Q17" s="94">
        <f>+'Fundg @ proprietary'!Q17/ProprietaryRecps!Q17</f>
        <v>1987.5112188117034</v>
      </c>
      <c r="R17" s="94">
        <f>+'Fundg @ proprietary'!R17/ProprietaryRecps!R17</f>
        <v>2272.1458134352115</v>
      </c>
      <c r="S17" s="94">
        <f>+'Fundg @ proprietary'!S17/ProprietaryRecps!S17</f>
        <v>2456.7523383489224</v>
      </c>
      <c r="T17" s="94">
        <f>+'Fundg @ proprietary'!T17/ProprietaryRecps!T17</f>
        <v>2541.8168735146555</v>
      </c>
      <c r="U17" s="94">
        <f>+'Fundg @ proprietary'!U17/ProprietaryRecps!U17</f>
        <v>2574.4799391256224</v>
      </c>
      <c r="V17" s="94">
        <f>+'Fundg @ proprietary'!V17/ProprietaryRecps!V17</f>
        <v>2526.5508317929762</v>
      </c>
      <c r="W17" s="94">
        <f>+'Fundg @ proprietary'!W17/ProprietaryRecps!W17</f>
        <v>2575.6339606974811</v>
      </c>
      <c r="X17" s="94">
        <f>+'Fundg @ proprietary'!X17/ProprietaryRecps!X17</f>
        <v>2792.3405568312287</v>
      </c>
      <c r="Y17" s="94">
        <f>+'Fundg @ proprietary'!Y17/ProprietaryRecps!Y17</f>
        <v>3147.7424774322967</v>
      </c>
      <c r="Z17" s="94">
        <f>+'Fundg @ proprietary'!Z17/ProprietaryRecps!Z17</f>
        <v>3844.752195945945</v>
      </c>
      <c r="AA17" s="94">
        <f>+'Fundg @ proprietary'!AA17/ProprietaryRecps!AA17</f>
        <v>3945.3734351003795</v>
      </c>
      <c r="AB17" s="94">
        <f>+'Fundg @ proprietary'!AB17/ProprietaryRecps!AB17</f>
        <v>3451.969401742876</v>
      </c>
      <c r="AC17" s="94">
        <f>+'Fundg @ proprietary'!AC17/ProprietaryRecps!AC17</f>
        <v>3462.0194156521738</v>
      </c>
      <c r="AD17" s="94">
        <f>+'Fundg @ proprietary'!AD17/ProprietaryRecps!AD17</f>
        <v>3534.4686283733595</v>
      </c>
      <c r="AE17" s="94">
        <f>+'Fundg @ proprietary'!AE17/ProprietaryRecps!AE17</f>
        <v>3545.5599660857279</v>
      </c>
      <c r="AF17" s="94">
        <f>+'Fundg @ proprietary'!AF17/ProprietaryRecps!AF17</f>
        <v>3602.2837650200267</v>
      </c>
      <c r="AG17" s="94">
        <f>+'Fundg @ proprietary'!AG17/ProprietaryRecps!AG17</f>
        <v>3615.6159115549217</v>
      </c>
      <c r="AH17" s="94">
        <f>+'Fundg @ proprietary'!AH17/ProprietaryRecps!AH17</f>
        <v>4056.3431222276981</v>
      </c>
      <c r="AI17" s="94">
        <f>+'Fundg @ proprietary'!AI17/ProprietaryRecps!AI17</f>
        <v>4283.2559750050596</v>
      </c>
      <c r="AJ17" s="94">
        <f>+'Fundg @ proprietary'!AJ17/ProprietaryRecps!AJ17</f>
        <v>4347.7979929429121</v>
      </c>
    </row>
    <row r="18" spans="1:36">
      <c r="A18" s="41" t="s">
        <v>29</v>
      </c>
      <c r="B18" s="94">
        <f>+'Fundg @ proprietary'!B18/ProprietaryRecps!B18</f>
        <v>867.56878012606603</v>
      </c>
      <c r="C18" s="94">
        <f>+'Fundg @ proprietary'!C18/ProprietaryRecps!C18</f>
        <v>1042.7515538109258</v>
      </c>
      <c r="D18" s="94">
        <f>+'Fundg @ proprietary'!D18/ProprietaryRecps!D18</f>
        <v>1582.2725435323382</v>
      </c>
      <c r="E18" s="94">
        <f>+'Fundg @ proprietary'!E18/ProprietaryRecps!E18</f>
        <v>1388.6105348241952</v>
      </c>
      <c r="F18" s="94">
        <f>+'Fundg @ proprietary'!F18/ProprietaryRecps!F18</f>
        <v>1271.2087071240105</v>
      </c>
      <c r="G18" s="94">
        <f>+'Fundg @ proprietary'!G18/ProprietaryRecps!G18</f>
        <v>1315.4111198120595</v>
      </c>
      <c r="H18" s="94">
        <f>+'Fundg @ proprietary'!H18/ProprietaryRecps!H18</f>
        <v>1436.5626810095159</v>
      </c>
      <c r="I18" s="94">
        <f>+'Fundg @ proprietary'!I18/ProprietaryRecps!I18</f>
        <v>1448.8446014127144</v>
      </c>
      <c r="J18" s="94">
        <f>+'Fundg @ proprietary'!J18/ProprietaryRecps!J18</f>
        <v>1404.6723341729639</v>
      </c>
      <c r="K18" s="94">
        <f>+'Fundg @ proprietary'!K18/ProprietaryRecps!K18</f>
        <v>1394.0309951060358</v>
      </c>
      <c r="L18" s="94">
        <f>+'Fundg @ proprietary'!L18/ProprietaryRecps!L18</f>
        <v>1279.1311014566829</v>
      </c>
      <c r="M18" s="94">
        <f>+'Fundg @ proprietary'!M18/ProprietaryRecps!M18</f>
        <v>1298.0749486652978</v>
      </c>
      <c r="N18" s="94">
        <f>+'Fundg @ proprietary'!N18/ProprietaryRecps!N18</f>
        <v>1563.7536525974026</v>
      </c>
      <c r="O18" s="94">
        <f>+'Fundg @ proprietary'!O18/ProprietaryRecps!O18</f>
        <v>1707.0904501472444</v>
      </c>
      <c r="P18" s="94">
        <f>+'Fundg @ proprietary'!P18/ProprietaryRecps!P18</f>
        <v>1840.6436107854631</v>
      </c>
      <c r="Q18" s="94">
        <f>+'Fundg @ proprietary'!Q18/ProprietaryRecps!Q18</f>
        <v>1926.6523898199875</v>
      </c>
      <c r="R18" s="94">
        <f>+'Fundg @ proprietary'!R18/ProprietaryRecps!R18</f>
        <v>2273.1961538461537</v>
      </c>
      <c r="S18" s="94">
        <f>+'Fundg @ proprietary'!S18/ProprietaryRecps!S18</f>
        <v>2275.272933182333</v>
      </c>
      <c r="T18" s="94">
        <f>+'Fundg @ proprietary'!T18/ProprietaryRecps!T18</f>
        <v>2369.0750906266185</v>
      </c>
      <c r="U18" s="94">
        <f>+'Fundg @ proprietary'!U18/ProprietaryRecps!U18</f>
        <v>2260.7354807223037</v>
      </c>
      <c r="V18" s="94">
        <f>+'Fundg @ proprietary'!V18/ProprietaryRecps!V18</f>
        <v>2261.7619512195124</v>
      </c>
      <c r="W18" s="94">
        <f>+'Fundg @ proprietary'!W18/ProprietaryRecps!W18</f>
        <v>2302.6071249372803</v>
      </c>
      <c r="X18" s="94">
        <f>+'Fundg @ proprietary'!X18/ProprietaryRecps!X18</f>
        <v>2449.8120950323973</v>
      </c>
      <c r="Y18" s="94">
        <f>+'Fundg @ proprietary'!Y18/ProprietaryRecps!Y18</f>
        <v>2930.9938503587291</v>
      </c>
      <c r="Z18" s="94">
        <f>+'Fundg @ proprietary'!Z18/ProprietaryRecps!Z18</f>
        <v>3686.7708647073109</v>
      </c>
      <c r="AA18" s="94">
        <f>+'Fundg @ proprietary'!AA18/ProprietaryRecps!AA18</f>
        <v>3807.1765038665039</v>
      </c>
      <c r="AB18" s="94">
        <f>+'Fundg @ proprietary'!AB18/ProprietaryRecps!AB18</f>
        <v>3487.4389088888888</v>
      </c>
      <c r="AC18" s="94">
        <f>+'Fundg @ proprietary'!AC18/ProprietaryRecps!AC18</f>
        <v>3505.2018548191313</v>
      </c>
      <c r="AD18" s="94">
        <f>+'Fundg @ proprietary'!AD18/ProprietaryRecps!AD18</f>
        <v>3530.5498558077434</v>
      </c>
      <c r="AE18" s="94">
        <f>+'Fundg @ proprietary'!AE18/ProprietaryRecps!AE18</f>
        <v>3583.9454112200433</v>
      </c>
      <c r="AF18" s="94">
        <f>+'Fundg @ proprietary'!AF18/ProprietaryRecps!AF18</f>
        <v>3605.8504014598543</v>
      </c>
      <c r="AG18" s="94">
        <f>+'Fundg @ proprietary'!AG18/ProprietaryRecps!AG18</f>
        <v>3530.478578034682</v>
      </c>
      <c r="AH18" s="94">
        <f>+'Fundg @ proprietary'!AH18/ProprietaryRecps!AH18</f>
        <v>3763.5236577946771</v>
      </c>
      <c r="AI18" s="94">
        <f>+'Fundg @ proprietary'!AI18/ProprietaryRecps!AI18</f>
        <v>3788.1107125185554</v>
      </c>
      <c r="AJ18" s="94">
        <f>+'Fundg @ proprietary'!AJ18/ProprietaryRecps!AJ18</f>
        <v>3792.4702607561931</v>
      </c>
    </row>
    <row r="19" spans="1:36">
      <c r="A19" s="41" t="s">
        <v>30</v>
      </c>
      <c r="B19" s="94">
        <f>+'Fundg @ proprietary'!B19/ProprietaryRecps!B19</f>
        <v>834.25910596026495</v>
      </c>
      <c r="C19" s="94">
        <f>+'Fundg @ proprietary'!C19/ProprietaryRecps!C19</f>
        <v>1166.9187077874521</v>
      </c>
      <c r="D19" s="94">
        <f>+'Fundg @ proprietary'!D19/ProprietaryRecps!D19</f>
        <v>1611.0784413692643</v>
      </c>
      <c r="E19" s="94">
        <f>+'Fundg @ proprietary'!E19/ProprietaryRecps!E19</f>
        <v>1473.4589319270169</v>
      </c>
      <c r="F19" s="94">
        <f>+'Fundg @ proprietary'!F19/ProprietaryRecps!F19</f>
        <v>1491.1052935737403</v>
      </c>
      <c r="G19" s="94">
        <f>+'Fundg @ proprietary'!G19/ProprietaryRecps!G19</f>
        <v>1494.1496669214807</v>
      </c>
      <c r="H19" s="94">
        <f>+'Fundg @ proprietary'!H19/ProprietaryRecps!H19</f>
        <v>1508.7229502798814</v>
      </c>
      <c r="I19" s="94">
        <f>+'Fundg @ proprietary'!I19/ProprietaryRecps!I19</f>
        <v>1433.0767499799083</v>
      </c>
      <c r="J19" s="94">
        <f>+'Fundg @ proprietary'!J19/ProprietaryRecps!J19</f>
        <v>1347.934642178594</v>
      </c>
      <c r="K19" s="94">
        <f>+'Fundg @ proprietary'!K19/ProprietaryRecps!K19</f>
        <v>1306.2995695839311</v>
      </c>
      <c r="L19" s="94">
        <f>+'Fundg @ proprietary'!L19/ProprietaryRecps!L19</f>
        <v>1289.4732430689878</v>
      </c>
      <c r="M19" s="94">
        <f>+'Fundg @ proprietary'!M19/ProprietaryRecps!M19</f>
        <v>1278.2277683919522</v>
      </c>
      <c r="N19" s="94">
        <f>+'Fundg @ proprietary'!N19/ProprietaryRecps!N19</f>
        <v>1519.6306966998429</v>
      </c>
      <c r="O19" s="94">
        <f>+'Fundg @ proprietary'!O19/ProprietaryRecps!O19</f>
        <v>1689.2947872977832</v>
      </c>
      <c r="P19" s="94">
        <f>+'Fundg @ proprietary'!P19/ProprietaryRecps!P19</f>
        <v>1725.1635502671199</v>
      </c>
      <c r="Q19" s="94">
        <f>+'Fundg @ proprietary'!Q19/ProprietaryRecps!Q19</f>
        <v>1830.037547972202</v>
      </c>
      <c r="R19" s="94">
        <f>+'Fundg @ proprietary'!R19/ProprietaryRecps!R19</f>
        <v>2120.5906244711459</v>
      </c>
      <c r="S19" s="94">
        <f>+'Fundg @ proprietary'!S19/ProprietaryRecps!S19</f>
        <v>2288.210569160844</v>
      </c>
      <c r="T19" s="94">
        <f>+'Fundg @ proprietary'!T19/ProprietaryRecps!T19</f>
        <v>2305.5800303986907</v>
      </c>
      <c r="U19" s="94">
        <f>+'Fundg @ proprietary'!U19/ProprietaryRecps!U19</f>
        <v>2324.2968313641245</v>
      </c>
      <c r="V19" s="94">
        <f>+'Fundg @ proprietary'!V19/ProprietaryRecps!V19</f>
        <v>2310.2713735016105</v>
      </c>
      <c r="W19" s="94">
        <f>+'Fundg @ proprietary'!W19/ProprietaryRecps!W19</f>
        <v>2357.1887535044211</v>
      </c>
      <c r="X19" s="94">
        <f>+'Fundg @ proprietary'!X19/ProprietaryRecps!X19</f>
        <v>2488.611212441202</v>
      </c>
      <c r="Y19" s="94">
        <f>+'Fundg @ proprietary'!Y19/ProprietaryRecps!Y19</f>
        <v>2839.8008099842964</v>
      </c>
      <c r="Z19" s="94">
        <f>+'Fundg @ proprietary'!Z19/ProprietaryRecps!Z19</f>
        <v>3619.8479491771127</v>
      </c>
      <c r="AA19" s="94">
        <f>+'Fundg @ proprietary'!AA19/ProprietaryRecps!AA19</f>
        <v>3776.4679303113412</v>
      </c>
      <c r="AB19" s="94">
        <f>+'Fundg @ proprietary'!AB19/ProprietaryRecps!AB19</f>
        <v>3337.0914609001766</v>
      </c>
      <c r="AC19" s="94">
        <f>+'Fundg @ proprietary'!AC19/ProprietaryRecps!AC19</f>
        <v>3347.0963359494958</v>
      </c>
      <c r="AD19" s="94">
        <f>+'Fundg @ proprietary'!AD19/ProprietaryRecps!AD19</f>
        <v>3476.2209634771843</v>
      </c>
      <c r="AE19" s="94">
        <f>+'Fundg @ proprietary'!AE19/ProprietaryRecps!AE19</f>
        <v>3522.4064327204651</v>
      </c>
      <c r="AF19" s="94">
        <f>+'Fundg @ proprietary'!AF19/ProprietaryRecps!AF19</f>
        <v>3574.7486872874156</v>
      </c>
      <c r="AG19" s="94">
        <f>+'Fundg @ proprietary'!AG19/ProprietaryRecps!AG19</f>
        <v>3598.1296642506927</v>
      </c>
      <c r="AH19" s="94">
        <f>+'Fundg @ proprietary'!AH19/ProprietaryRecps!AH19</f>
        <v>4046.1708017167384</v>
      </c>
      <c r="AI19" s="94">
        <f>+'Fundg @ proprietary'!AI19/ProprietaryRecps!AI19</f>
        <v>3817.5750068533389</v>
      </c>
      <c r="AJ19" s="94">
        <f>+'Fundg @ proprietary'!AJ19/ProprietaryRecps!AJ19</f>
        <v>3918.5525158362479</v>
      </c>
    </row>
    <row r="20" spans="1:36">
      <c r="A20" s="41" t="s">
        <v>31</v>
      </c>
      <c r="B20" s="94">
        <f>+'Fundg @ proprietary'!B20/ProprietaryRecps!B20</f>
        <v>766.11842475386777</v>
      </c>
      <c r="C20" s="94">
        <f>+'Fundg @ proprietary'!C20/ProprietaryRecps!C20</f>
        <v>1069.6296866727632</v>
      </c>
      <c r="D20" s="94">
        <f>+'Fundg @ proprietary'!D20/ProprietaryRecps!D20</f>
        <v>1429.4313240353167</v>
      </c>
      <c r="E20" s="94">
        <f>+'Fundg @ proprietary'!E20/ProprietaryRecps!E20</f>
        <v>1343.8366174980295</v>
      </c>
      <c r="F20" s="94">
        <f>+'Fundg @ proprietary'!F20/ProprietaryRecps!F20</f>
        <v>1414.1619584628147</v>
      </c>
      <c r="G20" s="94">
        <f>+'Fundg @ proprietary'!G20/ProprietaryRecps!G20</f>
        <v>1419.745032958511</v>
      </c>
      <c r="H20" s="94">
        <f>+'Fundg @ proprietary'!H20/ProprietaryRecps!H20</f>
        <v>1411.9487709692451</v>
      </c>
      <c r="I20" s="94">
        <f>+'Fundg @ proprietary'!I20/ProprietaryRecps!I20</f>
        <v>1417.9448716088787</v>
      </c>
      <c r="J20" s="94">
        <f>+'Fundg @ proprietary'!J20/ProprietaryRecps!J20</f>
        <v>1375.3385877226708</v>
      </c>
      <c r="K20" s="94">
        <f>+'Fundg @ proprietary'!K20/ProprietaryRecps!K20</f>
        <v>1383.2792809603782</v>
      </c>
      <c r="L20" s="94">
        <f>+'Fundg @ proprietary'!L20/ProprietaryRecps!L20</f>
        <v>1393.6673801369864</v>
      </c>
      <c r="M20" s="94">
        <f>+'Fundg @ proprietary'!M20/ProprietaryRecps!M20</f>
        <v>1417.7315686724851</v>
      </c>
      <c r="N20" s="94">
        <f>+'Fundg @ proprietary'!N20/ProprietaryRecps!N20</f>
        <v>1614.6268472198265</v>
      </c>
      <c r="O20" s="94">
        <f>+'Fundg @ proprietary'!O20/ProprietaryRecps!O20</f>
        <v>1782.201548346324</v>
      </c>
      <c r="P20" s="94">
        <f>+'Fundg @ proprietary'!P20/ProprietaryRecps!P20</f>
        <v>1837.448810030281</v>
      </c>
      <c r="Q20" s="94">
        <f>+'Fundg @ proprietary'!Q20/ProprietaryRecps!Q20</f>
        <v>1930.3034259303379</v>
      </c>
      <c r="R20" s="94">
        <f>+'Fundg @ proprietary'!R20/ProprietaryRecps!R20</f>
        <v>2176.0891273216921</v>
      </c>
      <c r="S20" s="94">
        <f>+'Fundg @ proprietary'!S20/ProprietaryRecps!S20</f>
        <v>2358.2199578778459</v>
      </c>
      <c r="T20" s="94">
        <f>+'Fundg @ proprietary'!T20/ProprietaryRecps!T20</f>
        <v>2399.3286504825587</v>
      </c>
      <c r="U20" s="94">
        <f>+'Fundg @ proprietary'!U20/ProprietaryRecps!U20</f>
        <v>2418.4686424234837</v>
      </c>
      <c r="V20" s="94">
        <f>+'Fundg @ proprietary'!V20/ProprietaryRecps!V20</f>
        <v>2410.1014983006494</v>
      </c>
      <c r="W20" s="94">
        <f>+'Fundg @ proprietary'!W20/ProprietaryRecps!W20</f>
        <v>2409.9864586448675</v>
      </c>
      <c r="X20" s="94">
        <f>+'Fundg @ proprietary'!X20/ProprietaryRecps!X20</f>
        <v>2552.7024851959177</v>
      </c>
      <c r="Y20" s="94">
        <f>+'Fundg @ proprietary'!Y20/ProprietaryRecps!Y20</f>
        <v>2862.278030213231</v>
      </c>
      <c r="Z20" s="94">
        <f>+'Fundg @ proprietary'!Z20/ProprietaryRecps!Z20</f>
        <v>3581.9694951574779</v>
      </c>
      <c r="AA20" s="94">
        <f>+'Fundg @ proprietary'!AA20/ProprietaryRecps!AA20</f>
        <v>3843.9812025270353</v>
      </c>
      <c r="AB20" s="94">
        <f>+'Fundg @ proprietary'!AB20/ProprietaryRecps!AB20</f>
        <v>3421.4490384048349</v>
      </c>
      <c r="AC20" s="94">
        <f>+'Fundg @ proprietary'!AC20/ProprietaryRecps!AC20</f>
        <v>3386.1533148675603</v>
      </c>
      <c r="AD20" s="94">
        <f>+'Fundg @ proprietary'!AD20/ProprietaryRecps!AD20</f>
        <v>3521.8040562742963</v>
      </c>
      <c r="AE20" s="94">
        <f>+'Fundg @ proprietary'!AE20/ProprietaryRecps!AE20</f>
        <v>3597.8160367892974</v>
      </c>
      <c r="AF20" s="94">
        <f>+'Fundg @ proprietary'!AF20/ProprietaryRecps!AF20</f>
        <v>3717.9814480540899</v>
      </c>
      <c r="AG20" s="94">
        <f>+'Fundg @ proprietary'!AG20/ProprietaryRecps!AG20</f>
        <v>3666.1949910931771</v>
      </c>
      <c r="AH20" s="94">
        <f>+'Fundg @ proprietary'!AH20/ProprietaryRecps!AH20</f>
        <v>3994.4008318411848</v>
      </c>
      <c r="AI20" s="94">
        <f>+'Fundg @ proprietary'!AI20/ProprietaryRecps!AI20</f>
        <v>4019.726305786593</v>
      </c>
      <c r="AJ20" s="94">
        <f>+'Fundg @ proprietary'!AJ20/ProprietaryRecps!AJ20</f>
        <v>4200.2907448804954</v>
      </c>
    </row>
    <row r="21" spans="1:36">
      <c r="A21" s="41" t="s">
        <v>32</v>
      </c>
      <c r="B21" s="94">
        <f>+'Fundg @ proprietary'!B21/ProprietaryRecps!B21</f>
        <v>838.71971766848822</v>
      </c>
      <c r="C21" s="94">
        <f>+'Fundg @ proprietary'!C21/ProprietaryRecps!C21</f>
        <v>1058.0428388115683</v>
      </c>
      <c r="D21" s="94">
        <f>+'Fundg @ proprietary'!D21/ProprietaryRecps!D21</f>
        <v>1374.5081915563958</v>
      </c>
      <c r="E21" s="94">
        <f>+'Fundg @ proprietary'!E21/ProprietaryRecps!E21</f>
        <v>1205.7936856828853</v>
      </c>
      <c r="F21" s="94">
        <f>+'Fundg @ proprietary'!F21/ProprietaryRecps!F21</f>
        <v>1224.4540852091284</v>
      </c>
      <c r="G21" s="94">
        <f>+'Fundg @ proprietary'!G21/ProprietaryRecps!G21</f>
        <v>1232.6394787325528</v>
      </c>
      <c r="H21" s="94">
        <f>+'Fundg @ proprietary'!H21/ProprietaryRecps!H21</f>
        <v>1347.0648324988385</v>
      </c>
      <c r="I21" s="94">
        <f>+'Fundg @ proprietary'!I21/ProprietaryRecps!I21</f>
        <v>1327.4208715040472</v>
      </c>
      <c r="J21" s="94">
        <f>+'Fundg @ proprietary'!J21/ProprietaryRecps!J21</f>
        <v>1237.2685920096044</v>
      </c>
      <c r="K21" s="94">
        <f>+'Fundg @ proprietary'!K21/ProprietaryRecps!K21</f>
        <v>1250.9674061310934</v>
      </c>
      <c r="L21" s="94">
        <f>+'Fundg @ proprietary'!L21/ProprietaryRecps!L21</f>
        <v>1306.2678767876787</v>
      </c>
      <c r="M21" s="94">
        <f>+'Fundg @ proprietary'!M21/ProprietaryRecps!M21</f>
        <v>1306.7624891461651</v>
      </c>
      <c r="N21" s="94">
        <f>+'Fundg @ proprietary'!N21/ProprietaryRecps!N21</f>
        <v>1646.0511688158747</v>
      </c>
      <c r="O21" s="94">
        <f>+'Fundg @ proprietary'!O21/ProprietaryRecps!O21</f>
        <v>1782.7106885014966</v>
      </c>
      <c r="P21" s="94">
        <f>+'Fundg @ proprietary'!P21/ProprietaryRecps!P21</f>
        <v>1791.8640979689367</v>
      </c>
      <c r="Q21" s="94">
        <f>+'Fundg @ proprietary'!Q21/ProprietaryRecps!Q21</f>
        <v>1887.5064972154792</v>
      </c>
      <c r="R21" s="94">
        <f>+'Fundg @ proprietary'!R21/ProprietaryRecps!R21</f>
        <v>2160.0891464548904</v>
      </c>
      <c r="S21" s="94">
        <f>+'Fundg @ proprietary'!S21/ProprietaryRecps!S21</f>
        <v>2276.494718636111</v>
      </c>
      <c r="T21" s="94">
        <f>+'Fundg @ proprietary'!T21/ProprietaryRecps!T21</f>
        <v>2359.2632202477112</v>
      </c>
      <c r="U21" s="94">
        <f>+'Fundg @ proprietary'!U21/ProprietaryRecps!U21</f>
        <v>2454.0153093055624</v>
      </c>
      <c r="V21" s="94">
        <f>+'Fundg @ proprietary'!V21/ProprietaryRecps!V21</f>
        <v>2466.9955124936255</v>
      </c>
      <c r="W21" s="94">
        <f>+'Fundg @ proprietary'!W21/ProprietaryRecps!W21</f>
        <v>2526.8014417418594</v>
      </c>
      <c r="X21" s="94">
        <f>+'Fundg @ proprietary'!X21/ProprietaryRecps!X21</f>
        <v>2684.0693753083096</v>
      </c>
      <c r="Y21" s="94">
        <f>+'Fundg @ proprietary'!Y21/ProprietaryRecps!Y21</f>
        <v>3061.4274039228194</v>
      </c>
      <c r="Z21" s="94">
        <f>+'Fundg @ proprietary'!Z21/ProprietaryRecps!Z21</f>
        <v>3959.9727826958415</v>
      </c>
      <c r="AA21" s="94">
        <f>+'Fundg @ proprietary'!AA21/ProprietaryRecps!AA21</f>
        <v>4381.12780933269</v>
      </c>
      <c r="AB21" s="94">
        <f>+'Fundg @ proprietary'!AB21/ProprietaryRecps!AB21</f>
        <v>3451.137928459802</v>
      </c>
      <c r="AC21" s="94">
        <f>+'Fundg @ proprietary'!AC21/ProprietaryRecps!AC21</f>
        <v>3447.4536470178318</v>
      </c>
      <c r="AD21" s="94">
        <f>+'Fundg @ proprietary'!AD21/ProprietaryRecps!AD21</f>
        <v>3671.8658820630753</v>
      </c>
      <c r="AE21" s="94">
        <f>+'Fundg @ proprietary'!AE21/ProprietaryRecps!AE21</f>
        <v>3702.5718914935906</v>
      </c>
      <c r="AF21" s="94">
        <f>+'Fundg @ proprietary'!AF21/ProprietaryRecps!AF21</f>
        <v>3665.2615446066952</v>
      </c>
      <c r="AG21" s="94">
        <f>+'Fundg @ proprietary'!AG21/ProprietaryRecps!AG21</f>
        <v>3628.3580869139032</v>
      </c>
      <c r="AH21" s="94">
        <f>+'Fundg @ proprietary'!AH21/ProprietaryRecps!AH21</f>
        <v>4264.7015000426873</v>
      </c>
      <c r="AI21" s="94">
        <f>+'Fundg @ proprietary'!AI21/ProprietaryRecps!AI21</f>
        <v>4312.3731523455408</v>
      </c>
      <c r="AJ21" s="94">
        <f>+'Fundg @ proprietary'!AJ21/ProprietaryRecps!AJ21</f>
        <v>4418.6692159740051</v>
      </c>
    </row>
    <row r="22" spans="1:36">
      <c r="A22" s="42" t="s">
        <v>33</v>
      </c>
      <c r="B22" s="94">
        <f>+'Fundg @ proprietary'!B22/ProprietaryRecps!B22</f>
        <v>800.64294478527609</v>
      </c>
      <c r="C22" s="94">
        <f>+'Fundg @ proprietary'!C22/ProprietaryRecps!C22</f>
        <v>1146.228774571309</v>
      </c>
      <c r="D22" s="94">
        <f>+'Fundg @ proprietary'!D22/ProprietaryRecps!D22</f>
        <v>1306.3041825095056</v>
      </c>
      <c r="E22" s="94">
        <f>+'Fundg @ proprietary'!E22/ProprietaryRecps!E22</f>
        <v>1286.493782284293</v>
      </c>
      <c r="F22" s="94">
        <f>+'Fundg @ proprietary'!F22/ProprietaryRecps!F22</f>
        <v>1276.5265003897116</v>
      </c>
      <c r="G22" s="94">
        <f>+'Fundg @ proprietary'!G22/ProprietaryRecps!G22</f>
        <v>1366.8979863221884</v>
      </c>
      <c r="H22" s="94">
        <f>+'Fundg @ proprietary'!H22/ProprietaryRecps!H22</f>
        <v>1429.4614745931585</v>
      </c>
      <c r="I22" s="94">
        <f>+'Fundg @ proprietary'!I22/ProprietaryRecps!I22</f>
        <v>1590.4310344827586</v>
      </c>
      <c r="J22" s="94">
        <f>+'Fundg @ proprietary'!J22/ProprietaryRecps!J22</f>
        <v>1532.1796707229778</v>
      </c>
      <c r="K22" s="94">
        <f>+'Fundg @ proprietary'!K22/ProprietaryRecps!K22</f>
        <v>1466.5092866756393</v>
      </c>
      <c r="L22" s="94">
        <f>+'Fundg @ proprietary'!L22/ProprietaryRecps!L22</f>
        <v>1489.3700221238937</v>
      </c>
      <c r="M22" s="94">
        <f>+'Fundg @ proprietary'!M22/ProprietaryRecps!M22</f>
        <v>1522.3947095435685</v>
      </c>
      <c r="N22" s="94">
        <f>+'Fundg @ proprietary'!N22/ProprietaryRecps!N22</f>
        <v>1732.1227028555272</v>
      </c>
      <c r="O22" s="94">
        <f>+'Fundg @ proprietary'!O22/ProprietaryRecps!O22</f>
        <v>1899.2705882352941</v>
      </c>
      <c r="P22" s="94">
        <f>+'Fundg @ proprietary'!P22/ProprietaryRecps!P22</f>
        <v>1946.6653412856197</v>
      </c>
      <c r="Q22" s="94">
        <f>+'Fundg @ proprietary'!Q22/ProprietaryRecps!Q22</f>
        <v>1990.1025328043943</v>
      </c>
      <c r="R22" s="94">
        <f>+'Fundg @ proprietary'!R22/ProprietaryRecps!R22</f>
        <v>2234.2882244951484</v>
      </c>
      <c r="S22" s="94">
        <f>+'Fundg @ proprietary'!S22/ProprietaryRecps!S22</f>
        <v>2372.5831371709824</v>
      </c>
      <c r="T22" s="94">
        <f>+'Fundg @ proprietary'!T22/ProprietaryRecps!T22</f>
        <v>2417.9681827452582</v>
      </c>
      <c r="U22" s="94">
        <f>+'Fundg @ proprietary'!U22/ProprietaryRecps!U22</f>
        <v>2440.5389782210464</v>
      </c>
      <c r="V22" s="94">
        <f>+'Fundg @ proprietary'!V22/ProprietaryRecps!V22</f>
        <v>2430.8238143289605</v>
      </c>
      <c r="W22" s="94">
        <f>+'Fundg @ proprietary'!W22/ProprietaryRecps!W22</f>
        <v>2411.4224852071006</v>
      </c>
      <c r="X22" s="94">
        <f>+'Fundg @ proprietary'!X22/ProprietaryRecps!X22</f>
        <v>2520.6106584093873</v>
      </c>
      <c r="Y22" s="94">
        <f>+'Fundg @ proprietary'!Y22/ProprietaryRecps!Y22</f>
        <v>2818.9317511067388</v>
      </c>
      <c r="Z22" s="94">
        <f>+'Fundg @ proprietary'!Z22/ProprietaryRecps!Z22</f>
        <v>3402.7858311002215</v>
      </c>
      <c r="AA22" s="94">
        <f>+'Fundg @ proprietary'!AA22/ProprietaryRecps!AA22</f>
        <v>3296.2726040101552</v>
      </c>
      <c r="AB22" s="94">
        <f>+'Fundg @ proprietary'!AB22/ProprietaryRecps!AB22</f>
        <v>2674.014282678002</v>
      </c>
      <c r="AC22" s="94">
        <f>+'Fundg @ proprietary'!AC22/ProprietaryRecps!AC22</f>
        <v>2723.4037154241305</v>
      </c>
      <c r="AD22" s="94">
        <f>+'Fundg @ proprietary'!AD22/ProprietaryRecps!AD22</f>
        <v>2672.5881357460439</v>
      </c>
      <c r="AE22" s="94">
        <f>+'Fundg @ proprietary'!AE22/ProprietaryRecps!AE22</f>
        <v>2834.6461867015823</v>
      </c>
      <c r="AF22" s="94">
        <f>+'Fundg @ proprietary'!AF22/ProprietaryRecps!AF22</f>
        <v>2990.5490602428763</v>
      </c>
      <c r="AG22" s="94">
        <f>+'Fundg @ proprietary'!AG22/ProprietaryRecps!AG22</f>
        <v>3058.8984628394251</v>
      </c>
      <c r="AH22" s="94">
        <f>+'Fundg @ proprietary'!AH22/ProprietaryRecps!AH22</f>
        <v>3421.6896336940508</v>
      </c>
      <c r="AI22" s="94">
        <f>+'Fundg @ proprietary'!AI22/ProprietaryRecps!AI22</f>
        <v>3417.745152260843</v>
      </c>
      <c r="AJ22" s="94">
        <f>+'Fundg @ proprietary'!AJ22/ProprietaryRecps!AJ22</f>
        <v>3431.949262112305</v>
      </c>
    </row>
    <row r="23" spans="1:36">
      <c r="A23" s="39" t="s">
        <v>34</v>
      </c>
      <c r="P23" s="1">
        <f>+'Fundg @ proprietary'!P23/ProprietaryRecps!P23</f>
        <v>1877.4612271683254</v>
      </c>
      <c r="Q23" s="1">
        <f>+'Fundg @ proprietary'!Q23/ProprietaryRecps!Q23</f>
        <v>1942.917163555308</v>
      </c>
      <c r="R23" s="1">
        <f>+'Fundg @ proprietary'!R23/ProprietaryRecps!R23</f>
        <v>2174.5981777165794</v>
      </c>
      <c r="S23" s="1">
        <f>+'Fundg @ proprietary'!S23/ProprietaryRecps!S23</f>
        <v>2320.0436017434477</v>
      </c>
      <c r="T23" s="1">
        <f>+'Fundg @ proprietary'!T23/ProprietaryRecps!T23</f>
        <v>2359.1842873964511</v>
      </c>
      <c r="U23" s="1">
        <f>+'Fundg @ proprietary'!U23/ProprietaryRecps!U23</f>
        <v>2372.2708459573141</v>
      </c>
      <c r="V23" s="1">
        <f>+'Fundg @ proprietary'!V23/ProprietaryRecps!V23</f>
        <v>2337.9815311791326</v>
      </c>
      <c r="W23" s="1">
        <f>+'Fundg @ proprietary'!W23/ProprietaryRecps!W23</f>
        <v>2353.6602380307518</v>
      </c>
      <c r="X23" s="1">
        <f>+'Fundg @ proprietary'!X23/ProprietaryRecps!X23</f>
        <v>2539.9090067667998</v>
      </c>
      <c r="Y23" s="1">
        <f>+'Fundg @ proprietary'!Y23/ProprietaryRecps!Y23</f>
        <v>2893.2439694604695</v>
      </c>
      <c r="Z23" s="1">
        <f>+'Fundg @ proprietary'!Z23/ProprietaryRecps!Z23</f>
        <v>3615.6122595566812</v>
      </c>
      <c r="AA23" s="1">
        <f>+'Fundg @ proprietary'!AA23/ProprietaryRecps!AA23</f>
        <v>4031.6659067817509</v>
      </c>
      <c r="AB23" s="1">
        <f>+'Fundg @ proprietary'!AB23/ProprietaryRecps!AB23</f>
        <v>3463.0231207991419</v>
      </c>
      <c r="AC23" s="1">
        <f>+'Fundg @ proprietary'!AC23/ProprietaryRecps!AC23</f>
        <v>3510.2307086782371</v>
      </c>
      <c r="AD23" s="1">
        <f>+'Fundg @ proprietary'!AD23/ProprietaryRecps!AD23</f>
        <v>3568.0689290949595</v>
      </c>
      <c r="AE23" s="1">
        <f>+'Fundg @ proprietary'!AE23/ProprietaryRecps!AE23</f>
        <v>3573.6833417936459</v>
      </c>
      <c r="AF23" s="1">
        <f>+'Fundg @ proprietary'!AF23/ProprietaryRecps!AF23</f>
        <v>3618.6464625069652</v>
      </c>
      <c r="AG23" s="1">
        <f>+'Fundg @ proprietary'!AG23/ProprietaryRecps!AG23</f>
        <v>3623.904679279668</v>
      </c>
      <c r="AH23" s="1">
        <f>+'Fundg @ proprietary'!AH23/ProprietaryRecps!AH23</f>
        <v>4025.2477091875485</v>
      </c>
      <c r="AI23" s="1">
        <f>+'Fundg @ proprietary'!AI23/ProprietaryRecps!AI23</f>
        <v>4072.4213657103255</v>
      </c>
      <c r="AJ23" s="1">
        <f>+'Fundg @ proprietary'!AJ23/ProprietaryRecps!AJ23</f>
        <v>4198.7602411953858</v>
      </c>
    </row>
    <row r="24" spans="1:36">
      <c r="A24" s="40" t="s">
        <v>113</v>
      </c>
      <c r="B24" s="40">
        <f t="shared" ref="B24:Z24" si="6">(B23/B4)*100</f>
        <v>0</v>
      </c>
      <c r="C24" s="40">
        <f t="shared" si="6"/>
        <v>0</v>
      </c>
      <c r="D24" s="40">
        <f t="shared" si="6"/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0</v>
      </c>
      <c r="I24" s="40">
        <f t="shared" si="6"/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102.66148973491664</v>
      </c>
      <c r="Q24" s="40">
        <f t="shared" si="6"/>
        <v>101.47559182525919</v>
      </c>
      <c r="R24" s="40">
        <f t="shared" si="6"/>
        <v>100.41113378920761</v>
      </c>
      <c r="S24" s="40">
        <f t="shared" si="6"/>
        <v>99.489901386195939</v>
      </c>
      <c r="T24" s="40">
        <f t="shared" si="6"/>
        <v>99.725271917891931</v>
      </c>
      <c r="U24" s="40">
        <f t="shared" si="6"/>
        <v>100.13253908218702</v>
      </c>
      <c r="V24" s="40">
        <f t="shared" si="6"/>
        <v>99.917697473487635</v>
      </c>
      <c r="W24" s="40">
        <f t="shared" si="6"/>
        <v>99.901028629218217</v>
      </c>
      <c r="X24" s="40">
        <f t="shared" si="6"/>
        <v>101.16252930735301</v>
      </c>
      <c r="Y24" s="40">
        <f t="shared" si="6"/>
        <v>101.67970716355408</v>
      </c>
      <c r="Z24" s="40">
        <f t="shared" si="6"/>
        <v>101.58003396381498</v>
      </c>
      <c r="AA24" s="40">
        <f t="shared" ref="AA24:AB24" si="7">(AA23/AA4)*100</f>
        <v>104.88164304965366</v>
      </c>
      <c r="AB24" s="40">
        <f t="shared" si="7"/>
        <v>103.72764942843855</v>
      </c>
      <c r="AC24" s="40">
        <f t="shared" ref="AC24:AD24" si="8">(AC23/AC4)*100</f>
        <v>104.22858401737768</v>
      </c>
      <c r="AD24" s="40">
        <f t="shared" si="8"/>
        <v>103.90576114568049</v>
      </c>
      <c r="AE24" s="40">
        <f t="shared" ref="AE24:AF24" si="9">(AE23/AE4)*100</f>
        <v>103.17241671183466</v>
      </c>
      <c r="AF24" s="40">
        <f t="shared" si="9"/>
        <v>103.27209141427802</v>
      </c>
      <c r="AG24" s="40">
        <f t="shared" ref="AG24:AH24" si="10">(AG23/AG4)*100</f>
        <v>104.1125535014707</v>
      </c>
      <c r="AH24" s="40">
        <f t="shared" si="10"/>
        <v>103.23428431281081</v>
      </c>
      <c r="AI24" s="40">
        <f t="shared" ref="AI24:AJ24" si="11">(AI23/AI4)*100</f>
        <v>103.06594034605041</v>
      </c>
      <c r="AJ24" s="40">
        <f t="shared" si="11"/>
        <v>103.13601312642966</v>
      </c>
    </row>
    <row r="25" spans="1:36">
      <c r="A25" s="41" t="s">
        <v>35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>
        <f>+'Fundg @ proprietary'!P25/ProprietaryRecps!P25</f>
        <v>1504.9014423076924</v>
      </c>
      <c r="Q25" s="94">
        <f>+'Fundg @ proprietary'!Q25/ProprietaryRecps!Q25</f>
        <v>1650.3589164785553</v>
      </c>
      <c r="R25" s="94">
        <f>+'Fundg @ proprietary'!R25/ProprietaryRecps!R25</f>
        <v>2014.167372881356</v>
      </c>
      <c r="S25" s="94">
        <f>+'Fundg @ proprietary'!S25/ProprietaryRecps!S25</f>
        <v>2221.2562724014338</v>
      </c>
      <c r="T25" s="94">
        <f>+'Fundg @ proprietary'!T25/ProprietaryRecps!T25</f>
        <v>2204.9247311827958</v>
      </c>
      <c r="U25" s="94">
        <f>+'Fundg @ proprietary'!U25/ProprietaryRecps!U25</f>
        <v>2274.7263581488933</v>
      </c>
      <c r="V25" s="94">
        <f>+'Fundg @ proprietary'!V25/ProprietaryRecps!V25</f>
        <v>2133.6861471861471</v>
      </c>
      <c r="W25" s="94">
        <f>+'Fundg @ proprietary'!W25/ProprietaryRecps!W25</f>
        <v>2112.4288389513108</v>
      </c>
      <c r="X25" s="94">
        <f>+'Fundg @ proprietary'!X25/ProprietaryRecps!X25</f>
        <v>2287.1573816155988</v>
      </c>
      <c r="Y25" s="94">
        <f>+'Fundg @ proprietary'!Y25/ProprietaryRecps!Y25</f>
        <v>2685.239247311828</v>
      </c>
      <c r="Z25" s="94">
        <f>+'Fundg @ proprietary'!Z25/ProprietaryRecps!Z25</f>
        <v>3576.9823735050595</v>
      </c>
      <c r="AA25" s="94">
        <f>+'Fundg @ proprietary'!AA25/ProprietaryRecps!AA25</f>
        <v>4072.8381808308445</v>
      </c>
      <c r="AB25" s="94">
        <f>+'Fundg @ proprietary'!AB25/ProprietaryRecps!AB25</f>
        <v>3278.9078560179978</v>
      </c>
      <c r="AC25" s="94">
        <f>+'Fundg @ proprietary'!AC25/ProprietaryRecps!AC25</f>
        <v>3256.1173058599329</v>
      </c>
      <c r="AD25" s="94">
        <f>+'Fundg @ proprietary'!AD25/ProprietaryRecps!AD25</f>
        <v>3449.4093036211698</v>
      </c>
      <c r="AE25" s="94">
        <f>+'Fundg @ proprietary'!AE25/ProprietaryRecps!AE25</f>
        <v>3276.7931034482758</v>
      </c>
      <c r="AF25" s="94">
        <f>+'Fundg @ proprietary'!AF25/ProprietaryRecps!AF25</f>
        <v>3281.8758314855877</v>
      </c>
      <c r="AG25" s="94">
        <f>+'Fundg @ proprietary'!AG25/ProprietaryRecps!AG25</f>
        <v>3446.5272727272727</v>
      </c>
      <c r="AH25" s="94">
        <f>+'Fundg @ proprietary'!AH25/ProprietaryRecps!AH25</f>
        <v>3530.6657754010694</v>
      </c>
      <c r="AI25" s="94">
        <f>+'Fundg @ proprietary'!AI25/ProprietaryRecps!AI25</f>
        <v>3547.4943820224721</v>
      </c>
      <c r="AJ25" s="94">
        <f>+'Fundg @ proprietary'!AJ25/ProprietaryRecps!AJ25</f>
        <v>3642.6448598130842</v>
      </c>
    </row>
    <row r="26" spans="1:36">
      <c r="A26" s="41" t="s">
        <v>36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>
        <f>+'Fundg @ proprietary'!P26/ProprietaryRecps!P26</f>
        <v>1699.8637410220283</v>
      </c>
      <c r="Q26" s="94">
        <f>+'Fundg @ proprietary'!Q26/ProprietaryRecps!Q26</f>
        <v>1766.5775476520073</v>
      </c>
      <c r="R26" s="94">
        <f>+'Fundg @ proprietary'!R26/ProprietaryRecps!R26</f>
        <v>1998.442600248866</v>
      </c>
      <c r="S26" s="94">
        <f>+'Fundg @ proprietary'!S26/ProprietaryRecps!S26</f>
        <v>2143.6484093960844</v>
      </c>
      <c r="T26" s="94">
        <f>+'Fundg @ proprietary'!T26/ProprietaryRecps!T26</f>
        <v>2214.2110631353485</v>
      </c>
      <c r="U26" s="94">
        <f>+'Fundg @ proprietary'!U26/ProprietaryRecps!U26</f>
        <v>2285.534610217966</v>
      </c>
      <c r="V26" s="94">
        <f>+'Fundg @ proprietary'!V26/ProprietaryRecps!V26</f>
        <v>2270.9457343652698</v>
      </c>
      <c r="W26" s="94">
        <f>+'Fundg @ proprietary'!W26/ProprietaryRecps!W26</f>
        <v>2317.580558429449</v>
      </c>
      <c r="X26" s="94">
        <f>+'Fundg @ proprietary'!X26/ProprietaryRecps!X26</f>
        <v>2537.0357588840593</v>
      </c>
      <c r="Y26" s="94">
        <f>+'Fundg @ proprietary'!Y26/ProprietaryRecps!Y26</f>
        <v>2878.888182995312</v>
      </c>
      <c r="Z26" s="94">
        <f>+'Fundg @ proprietary'!Z26/ProprietaryRecps!Z26</f>
        <v>3595.8800831203839</v>
      </c>
      <c r="AA26" s="94">
        <f>+'Fundg @ proprietary'!AA26/ProprietaryRecps!AA26</f>
        <v>4164.1320637876242</v>
      </c>
      <c r="AB26" s="94">
        <f>+'Fundg @ proprietary'!AB26/ProprietaryRecps!AB26</f>
        <v>3518.2948105868563</v>
      </c>
      <c r="AC26" s="94">
        <f>+'Fundg @ proprietary'!AC26/ProprietaryRecps!AC26</f>
        <v>3572.1244318613853</v>
      </c>
      <c r="AD26" s="94">
        <f>+'Fundg @ proprietary'!AD26/ProprietaryRecps!AD26</f>
        <v>3594.5374237519286</v>
      </c>
      <c r="AE26" s="94">
        <f>+'Fundg @ proprietary'!AE26/ProprietaryRecps!AE26</f>
        <v>3613.1672395058436</v>
      </c>
      <c r="AF26" s="94">
        <f>+'Fundg @ proprietary'!AF26/ProprietaryRecps!AF26</f>
        <v>3668.5196049437905</v>
      </c>
      <c r="AG26" s="94">
        <f>+'Fundg @ proprietary'!AG26/ProprietaryRecps!AG26</f>
        <v>3642.9938158186769</v>
      </c>
      <c r="AH26" s="94">
        <f>+'Fundg @ proprietary'!AH26/ProprietaryRecps!AH26</f>
        <v>3962.1024949391513</v>
      </c>
      <c r="AI26" s="94">
        <f>+'Fundg @ proprietary'!AI26/ProprietaryRecps!AI26</f>
        <v>4191.0288856545922</v>
      </c>
      <c r="AJ26" s="94">
        <f>+'Fundg @ proprietary'!AJ26/ProprietaryRecps!AJ26</f>
        <v>4322.4656924179544</v>
      </c>
    </row>
    <row r="27" spans="1:36">
      <c r="A27" s="41" t="s">
        <v>37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>
        <f>+'Fundg @ proprietary'!P27/ProprietaryRecps!P27</f>
        <v>2004.5113919517762</v>
      </c>
      <c r="Q27" s="94">
        <f>+'Fundg @ proprietary'!Q27/ProprietaryRecps!Q27</f>
        <v>2069.0045280144445</v>
      </c>
      <c r="R27" s="94">
        <f>+'Fundg @ proprietary'!R27/ProprietaryRecps!R27</f>
        <v>2313.1722395318793</v>
      </c>
      <c r="S27" s="94">
        <f>+'Fundg @ proprietary'!S27/ProprietaryRecps!S27</f>
        <v>2467.0512940051403</v>
      </c>
      <c r="T27" s="94">
        <f>+'Fundg @ proprietary'!T27/ProprietaryRecps!T27</f>
        <v>2510.5951770566289</v>
      </c>
      <c r="U27" s="94">
        <f>+'Fundg @ proprietary'!U27/ProprietaryRecps!U27</f>
        <v>2518.6014740932123</v>
      </c>
      <c r="V27" s="94">
        <f>+'Fundg @ proprietary'!V27/ProprietaryRecps!V27</f>
        <v>2502.600449575968</v>
      </c>
      <c r="W27" s="94">
        <f>+'Fundg @ proprietary'!W27/ProprietaryRecps!W27</f>
        <v>2514.9068719915067</v>
      </c>
      <c r="X27" s="94">
        <f>+'Fundg @ proprietary'!X27/ProprietaryRecps!X27</f>
        <v>2641.9699453320336</v>
      </c>
      <c r="Y27" s="94">
        <f>+'Fundg @ proprietary'!Y27/ProprietaryRecps!Y27</f>
        <v>2991.9003830389547</v>
      </c>
      <c r="Z27" s="94">
        <f>+'Fundg @ proprietary'!Z27/ProprietaryRecps!Z27</f>
        <v>3686.8475153086297</v>
      </c>
      <c r="AA27" s="94">
        <f>+'Fundg @ proprietary'!AA27/ProprietaryRecps!AA27</f>
        <v>3924.6010255371557</v>
      </c>
      <c r="AB27" s="94">
        <f>+'Fundg @ proprietary'!AB27/ProprietaryRecps!AB27</f>
        <v>3455.1247287868946</v>
      </c>
      <c r="AC27" s="94">
        <f>+'Fundg @ proprietary'!AC27/ProprietaryRecps!AC27</f>
        <v>3521.1784436917055</v>
      </c>
      <c r="AD27" s="94">
        <f>+'Fundg @ proprietary'!AD27/ProprietaryRecps!AD27</f>
        <v>3616.7479051554642</v>
      </c>
      <c r="AE27" s="94">
        <f>+'Fundg @ proprietary'!AE27/ProprietaryRecps!AE27</f>
        <v>3594.6030888924761</v>
      </c>
      <c r="AF27" s="94">
        <f>+'Fundg @ proprietary'!AF27/ProprietaryRecps!AF27</f>
        <v>3628.5971749635059</v>
      </c>
      <c r="AG27" s="94">
        <f>+'Fundg @ proprietary'!AG27/ProprietaryRecps!AG27</f>
        <v>3665.1950681533172</v>
      </c>
      <c r="AH27" s="94">
        <f>+'Fundg @ proprietary'!AH27/ProprietaryRecps!AH27</f>
        <v>4088.3922144857884</v>
      </c>
      <c r="AI27" s="94">
        <f>+'Fundg @ proprietary'!AI27/ProprietaryRecps!AI27</f>
        <v>4036.0309472518375</v>
      </c>
      <c r="AJ27" s="94">
        <f>+'Fundg @ proprietary'!AJ27/ProprietaryRecps!AJ27</f>
        <v>4166.4479560998243</v>
      </c>
    </row>
    <row r="28" spans="1:36">
      <c r="A28" s="41" t="s">
        <v>38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>
        <f>+'Fundg @ proprietary'!P28/ProprietaryRecps!P28</f>
        <v>1740.05359503712</v>
      </c>
      <c r="Q28" s="94">
        <f>+'Fundg @ proprietary'!Q28/ProprietaryRecps!Q28</f>
        <v>1837.4813832139382</v>
      </c>
      <c r="R28" s="94">
        <f>+'Fundg @ proprietary'!R28/ProprietaryRecps!R28</f>
        <v>2089.8660948465299</v>
      </c>
      <c r="S28" s="94">
        <f>+'Fundg @ proprietary'!S28/ProprietaryRecps!S28</f>
        <v>2284.3557577480806</v>
      </c>
      <c r="T28" s="94">
        <f>+'Fundg @ proprietary'!T28/ProprietaryRecps!T28</f>
        <v>2319.9443894155934</v>
      </c>
      <c r="U28" s="94">
        <f>+'Fundg @ proprietary'!U28/ProprietaryRecps!U28</f>
        <v>2292.7888844169624</v>
      </c>
      <c r="V28" s="94">
        <f>+'Fundg @ proprietary'!V28/ProprietaryRecps!V28</f>
        <v>2184.4029466277134</v>
      </c>
      <c r="W28" s="94">
        <f>+'Fundg @ proprietary'!W28/ProprietaryRecps!W28</f>
        <v>2088.336108460298</v>
      </c>
      <c r="X28" s="94">
        <f>+'Fundg @ proprietary'!X28/ProprietaryRecps!X28</f>
        <v>2328.1511662720122</v>
      </c>
      <c r="Y28" s="94">
        <f>+'Fundg @ proprietary'!Y28/ProprietaryRecps!Y28</f>
        <v>2716.0986608489798</v>
      </c>
      <c r="Z28" s="94">
        <f>+'Fundg @ proprietary'!Z28/ProprietaryRecps!Z28</f>
        <v>3450.4710166782997</v>
      </c>
      <c r="AA28" s="94">
        <f>+'Fundg @ proprietary'!AA28/ProprietaryRecps!AA28</f>
        <v>3730.9275113827925</v>
      </c>
      <c r="AB28" s="94">
        <f>+'Fundg @ proprietary'!AB28/ProprietaryRecps!AB28</f>
        <v>3219.1769136791859</v>
      </c>
      <c r="AC28" s="94">
        <f>+'Fundg @ proprietary'!AC28/ProprietaryRecps!AC28</f>
        <v>3205.5038933808137</v>
      </c>
      <c r="AD28" s="94">
        <f>+'Fundg @ proprietary'!AD28/ProprietaryRecps!AD28</f>
        <v>3196.1839365778469</v>
      </c>
      <c r="AE28" s="94">
        <f>+'Fundg @ proprietary'!AE28/ProprietaryRecps!AE28</f>
        <v>3241.4237393721005</v>
      </c>
      <c r="AF28" s="94">
        <f>+'Fundg @ proprietary'!AF28/ProprietaryRecps!AF28</f>
        <v>3333.1246251240013</v>
      </c>
      <c r="AG28" s="94">
        <f>+'Fundg @ proprietary'!AG28/ProprietaryRecps!AG28</f>
        <v>3420.1568272292989</v>
      </c>
      <c r="AH28" s="94">
        <f>+'Fundg @ proprietary'!AH28/ProprietaryRecps!AH28</f>
        <v>3863.1979798687835</v>
      </c>
      <c r="AI28" s="94">
        <f>+'Fundg @ proprietary'!AI28/ProprietaryRecps!AI28</f>
        <v>3834.7336095443493</v>
      </c>
      <c r="AJ28" s="94">
        <f>+'Fundg @ proprietary'!AJ28/ProprietaryRecps!AJ28</f>
        <v>3909.9340950088681</v>
      </c>
    </row>
    <row r="29" spans="1:36">
      <c r="A29" s="41" t="s">
        <v>39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>
        <f>+'Fundg @ proprietary'!P29/ProprietaryRecps!P29</f>
        <v>1910.1258907363419</v>
      </c>
      <c r="Q29" s="94">
        <f>+'Fundg @ proprietary'!Q29/ProprietaryRecps!Q29</f>
        <v>2048.8924418604652</v>
      </c>
      <c r="R29" s="94">
        <f>+'Fundg @ proprietary'!R29/ProprietaryRecps!R29</f>
        <v>2389.0216216216218</v>
      </c>
      <c r="S29" s="94">
        <f>+'Fundg @ proprietary'!S29/ProprietaryRecps!S29</f>
        <v>2509.3593448940269</v>
      </c>
      <c r="T29" s="94">
        <f>+'Fundg @ proprietary'!T29/ProprietaryRecps!T29</f>
        <v>2527.4919168591223</v>
      </c>
      <c r="U29" s="94">
        <f>+'Fundg @ proprietary'!U29/ProprietaryRecps!U29</f>
        <v>2392.1439393939395</v>
      </c>
      <c r="V29" s="94">
        <f>+'Fundg @ proprietary'!V29/ProprietaryRecps!V29</f>
        <v>2531.0284495021338</v>
      </c>
      <c r="W29" s="94">
        <f>+'Fundg @ proprietary'!W29/ProprietaryRecps!W29</f>
        <v>2716.6445012787722</v>
      </c>
      <c r="X29" s="94">
        <f>+'Fundg @ proprietary'!X29/ProprietaryRecps!X29</f>
        <v>2877.1564245810055</v>
      </c>
      <c r="Y29" s="94">
        <f>+'Fundg @ proprietary'!Y29/ProprietaryRecps!Y29</f>
        <v>3377.7899159663866</v>
      </c>
      <c r="Z29" s="94">
        <f>+'Fundg @ proprietary'!Z29/ProprietaryRecps!Z29</f>
        <v>3649.2719305856831</v>
      </c>
      <c r="AA29" s="94">
        <f>+'Fundg @ proprietary'!AA29/ProprietaryRecps!AA29</f>
        <v>3616.8245398773006</v>
      </c>
      <c r="AB29" s="94">
        <f>+'Fundg @ proprietary'!AB29/ProprietaryRecps!AB29</f>
        <v>3453.0970718954245</v>
      </c>
      <c r="AC29" s="94">
        <f>+'Fundg @ proprietary'!AC29/ProprietaryRecps!AC29</f>
        <v>3336.0885323383081</v>
      </c>
      <c r="AD29" s="94">
        <f>+'Fundg @ proprietary'!AD29/ProprietaryRecps!AD29</f>
        <v>3524.1809988901223</v>
      </c>
      <c r="AE29" s="94">
        <f>+'Fundg @ proprietary'!AE29/ProprietaryRecps!AE29</f>
        <v>3419.8706758448061</v>
      </c>
      <c r="AF29" s="94">
        <f>+'Fundg @ proprietary'!AF29/ProprietaryRecps!AF29</f>
        <v>3431.9167368421049</v>
      </c>
      <c r="AG29" s="94">
        <f>+'Fundg @ proprietary'!AG29/ProprietaryRecps!AG29</f>
        <v>3666.0899343832025</v>
      </c>
      <c r="AH29" s="94">
        <f>+'Fundg @ proprietary'!AH29/ProprietaryRecps!AH29</f>
        <v>4255.4454166666665</v>
      </c>
      <c r="AI29" s="94">
        <f>+'Fundg @ proprietary'!AI29/ProprietaryRecps!AI29</f>
        <v>4244.341274509804</v>
      </c>
      <c r="AJ29" s="94">
        <f>+'Fundg @ proprietary'!AJ29/ProprietaryRecps!AJ29</f>
        <v>3867.1421438645975</v>
      </c>
    </row>
    <row r="30" spans="1:36">
      <c r="A30" s="41" t="s">
        <v>40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>
        <f>+'Fundg @ proprietary'!P30/ProprietaryRecps!P30</f>
        <v>2033.6796200345423</v>
      </c>
      <c r="Q30" s="94">
        <f>+'Fundg @ proprietary'!Q30/ProprietaryRecps!Q30</f>
        <v>2066.8336106489187</v>
      </c>
      <c r="R30" s="94">
        <f>+'Fundg @ proprietary'!R30/ProprietaryRecps!R30</f>
        <v>2311.1627094972068</v>
      </c>
      <c r="S30" s="94">
        <f>+'Fundg @ proprietary'!S30/ProprietaryRecps!S30</f>
        <v>2531.2098997493736</v>
      </c>
      <c r="T30" s="94">
        <f>+'Fundg @ proprietary'!T30/ProprietaryRecps!T30</f>
        <v>2572.4057661505608</v>
      </c>
      <c r="U30" s="94">
        <f>+'Fundg @ proprietary'!U30/ProprietaryRecps!U30</f>
        <v>2593.0710808179165</v>
      </c>
      <c r="V30" s="94">
        <f>+'Fundg @ proprietary'!V30/ProprietaryRecps!V30</f>
        <v>2530.9923076923078</v>
      </c>
      <c r="W30" s="94">
        <f>+'Fundg @ proprietary'!W30/ProprietaryRecps!W30</f>
        <v>2486.5509776536314</v>
      </c>
      <c r="X30" s="94">
        <f>+'Fundg @ proprietary'!X30/ProprietaryRecps!X30</f>
        <v>2699.5574534161492</v>
      </c>
      <c r="Y30" s="94">
        <f>+'Fundg @ proprietary'!Y30/ProprietaryRecps!Y30</f>
        <v>2996.3773074083188</v>
      </c>
      <c r="Z30" s="94">
        <f>+'Fundg @ proprietary'!Z30/ProprietaryRecps!Z30</f>
        <v>4209.5717178362565</v>
      </c>
      <c r="AA30" s="94">
        <f>+'Fundg @ proprietary'!AA30/ProprietaryRecps!AA30</f>
        <v>4400.0405770450225</v>
      </c>
      <c r="AB30" s="94">
        <f>+'Fundg @ proprietary'!AB30/ProprietaryRecps!AB30</f>
        <v>3624.9306843750001</v>
      </c>
      <c r="AC30" s="94">
        <f>+'Fundg @ proprietary'!AC30/ProprietaryRecps!AC30</f>
        <v>3710.5879472352726</v>
      </c>
      <c r="AD30" s="94">
        <f>+'Fundg @ proprietary'!AD30/ProprietaryRecps!AD30</f>
        <v>3700.9871626549966</v>
      </c>
      <c r="AE30" s="94">
        <f>+'Fundg @ proprietary'!AE30/ProprietaryRecps!AE30</f>
        <v>3758.0718716163965</v>
      </c>
      <c r="AF30" s="94">
        <f>+'Fundg @ proprietary'!AF30/ProprietaryRecps!AF30</f>
        <v>3674.320074597566</v>
      </c>
      <c r="AG30" s="94">
        <f>+'Fundg @ proprietary'!AG30/ProprietaryRecps!AG30</f>
        <v>3698.105133786848</v>
      </c>
      <c r="AH30" s="94">
        <f>+'Fundg @ proprietary'!AH30/ProprietaryRecps!AH30</f>
        <v>4191.5636713286704</v>
      </c>
      <c r="AI30" s="94">
        <f>+'Fundg @ proprietary'!AI30/ProprietaryRecps!AI30</f>
        <v>4176.23224208376</v>
      </c>
      <c r="AJ30" s="94">
        <f>+'Fundg @ proprietary'!AJ30/ProprietaryRecps!AJ30</f>
        <v>4015.5346499013808</v>
      </c>
    </row>
    <row r="31" spans="1:36">
      <c r="A31" s="41" t="s">
        <v>41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>
        <f>+'Fundg @ proprietary'!P31/ProprietaryRecps!P31</f>
        <v>1741.5103092783504</v>
      </c>
      <c r="Q31" s="94">
        <f>+'Fundg @ proprietary'!Q31/ProprietaryRecps!Q31</f>
        <v>2064.927536231884</v>
      </c>
      <c r="R31" s="94">
        <f>+'Fundg @ proprietary'!R31/ProprietaryRecps!R31</f>
        <v>2244.503184713376</v>
      </c>
      <c r="S31" s="94">
        <f>+'Fundg @ proprietary'!S31/ProprietaryRecps!S31</f>
        <v>2655.5534591194969</v>
      </c>
      <c r="T31" s="94">
        <f>+'Fundg @ proprietary'!T31/ProprietaryRecps!T31</f>
        <v>2455.8557213930349</v>
      </c>
      <c r="U31" s="94">
        <f>+'Fundg @ proprietary'!U31/ProprietaryRecps!U31</f>
        <v>2554.7802690582957</v>
      </c>
      <c r="V31" s="94">
        <f>+'Fundg @ proprietary'!V31/ProprietaryRecps!V31</f>
        <v>2432.4882629107983</v>
      </c>
      <c r="W31" s="94">
        <f>+'Fundg @ proprietary'!W31/ProprietaryRecps!W31</f>
        <v>2580.8629441624366</v>
      </c>
      <c r="X31" s="94">
        <f>+'Fundg @ proprietary'!X31/ProprietaryRecps!X31</f>
        <v>2650.7362637362639</v>
      </c>
      <c r="Y31" s="94">
        <f>+'Fundg @ proprietary'!Y31/ProprietaryRecps!Y31</f>
        <v>3166.5988372093025</v>
      </c>
      <c r="Z31" s="94">
        <f>+'Fundg @ proprietary'!Z31/ProprietaryRecps!Z31</f>
        <v>4165.5317073170736</v>
      </c>
      <c r="AA31" s="94">
        <f>+'Fundg @ proprietary'!AA31/ProprietaryRecps!AA31</f>
        <v>4366.8980176211453</v>
      </c>
      <c r="AB31" s="94">
        <f>+'Fundg @ proprietary'!AB31/ProprietaryRecps!AB31</f>
        <v>3831.5343902439022</v>
      </c>
      <c r="AC31" s="94">
        <f>+'Fundg @ proprietary'!AC31/ProprietaryRecps!AC31</f>
        <v>3839.7032755298651</v>
      </c>
      <c r="AD31" s="94">
        <f>+'Fundg @ proprietary'!AD31/ProprietaryRecps!AD31</f>
        <v>4107.1368209255534</v>
      </c>
      <c r="AE31" s="94">
        <f>+'Fundg @ proprietary'!AE31/ProprietaryRecps!AE31</f>
        <v>3916.3932135728542</v>
      </c>
      <c r="AF31" s="94">
        <f>+'Fundg @ proprietary'!AF31/ProprietaryRecps!AF31</f>
        <v>3924.0574999999999</v>
      </c>
      <c r="AG31" s="94">
        <f>+'Fundg @ proprietary'!AG31/ProprietaryRecps!AG31</f>
        <v>4102.8144972067039</v>
      </c>
      <c r="AH31" s="94">
        <f>+'Fundg @ proprietary'!AH31/ProprietaryRecps!AH31</f>
        <v>4833.173295454545</v>
      </c>
      <c r="AI31" s="94">
        <f>+'Fundg @ proprietary'!AI31/ProprietaryRecps!AI31</f>
        <v>4214.3580769230766</v>
      </c>
      <c r="AJ31" s="94">
        <f>+'Fundg @ proprietary'!AJ31/ProprietaryRecps!AJ31</f>
        <v>4314.527851239669</v>
      </c>
    </row>
    <row r="32" spans="1:36">
      <c r="A32" s="41" t="s">
        <v>42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>
        <f>+'Fundg @ proprietary'!P32/ProprietaryRecps!P32</f>
        <v>1734.1134529147982</v>
      </c>
      <c r="Q32" s="94">
        <f>+'Fundg @ proprietary'!Q32/ProprietaryRecps!Q32</f>
        <v>1964.0188465887675</v>
      </c>
      <c r="R32" s="94">
        <f>+'Fundg @ proprietary'!R32/ProprietaryRecps!R32</f>
        <v>2340.5139420448331</v>
      </c>
      <c r="S32" s="94">
        <f>+'Fundg @ proprietary'!S32/ProprietaryRecps!S32</f>
        <v>2222.6342814924269</v>
      </c>
      <c r="T32" s="94">
        <f>+'Fundg @ proprietary'!T32/ProprietaryRecps!T32</f>
        <v>2277.446397793864</v>
      </c>
      <c r="U32" s="94">
        <f>+'Fundg @ proprietary'!U32/ProprietaryRecps!U32</f>
        <v>2220.6661157024791</v>
      </c>
      <c r="V32" s="94">
        <f>+'Fundg @ proprietary'!V32/ProprietaryRecps!V32</f>
        <v>2196.670918367347</v>
      </c>
      <c r="W32" s="94">
        <f>+'Fundg @ proprietary'!W32/ProprietaryRecps!W32</f>
        <v>2297.2702609890111</v>
      </c>
      <c r="X32" s="94">
        <f>+'Fundg @ proprietary'!X32/ProprietaryRecps!X32</f>
        <v>2389.0437143632907</v>
      </c>
      <c r="Y32" s="94">
        <f>+'Fundg @ proprietary'!Y32/ProprietaryRecps!Y32</f>
        <v>2776.7993282955499</v>
      </c>
      <c r="Z32" s="94">
        <f>+'Fundg @ proprietary'!Z32/ProprietaryRecps!Z32</f>
        <v>3537.7065233801636</v>
      </c>
      <c r="AA32" s="94">
        <f>+'Fundg @ proprietary'!AA32/ProprietaryRecps!AA32</f>
        <v>3780.8419833459498</v>
      </c>
      <c r="AB32" s="94">
        <f>+'Fundg @ proprietary'!AB32/ProprietaryRecps!AB32</f>
        <v>3297.2387161749743</v>
      </c>
      <c r="AC32" s="94">
        <f>+'Fundg @ proprietary'!AC32/ProprietaryRecps!AC32</f>
        <v>3263.0733526130962</v>
      </c>
      <c r="AD32" s="94">
        <f>+'Fundg @ proprietary'!AD32/ProprietaryRecps!AD32</f>
        <v>3425.2302621127883</v>
      </c>
      <c r="AE32" s="94">
        <f>+'Fundg @ proprietary'!AE32/ProprietaryRecps!AE32</f>
        <v>3442.1654509065224</v>
      </c>
      <c r="AF32" s="94">
        <f>+'Fundg @ proprietary'!AF32/ProprietaryRecps!AF32</f>
        <v>3383.781000831716</v>
      </c>
      <c r="AG32" s="94">
        <f>+'Fundg @ proprietary'!AG32/ProprietaryRecps!AG32</f>
        <v>3469.6904998842861</v>
      </c>
      <c r="AH32" s="94">
        <f>+'Fundg @ proprietary'!AH32/ProprietaryRecps!AH32</f>
        <v>3688.365846645368</v>
      </c>
      <c r="AI32" s="94">
        <f>+'Fundg @ proprietary'!AI32/ProprietaryRecps!AI32</f>
        <v>3574.9751656511808</v>
      </c>
      <c r="AJ32" s="94">
        <f>+'Fundg @ proprietary'!AJ32/ProprietaryRecps!AJ32</f>
        <v>3846.7483757887362</v>
      </c>
    </row>
    <row r="33" spans="1:36">
      <c r="A33" s="41" t="s">
        <v>43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>
        <f>+'Fundg @ proprietary'!P33/ProprietaryRecps!P33</f>
        <v>1785.9031339031339</v>
      </c>
      <c r="Q33" s="94">
        <f>+'Fundg @ proprietary'!Q33/ProprietaryRecps!Q33</f>
        <v>1975.2874396135267</v>
      </c>
      <c r="R33" s="94">
        <f>+'Fundg @ proprietary'!R33/ProprietaryRecps!R33</f>
        <v>2188.1222466960353</v>
      </c>
      <c r="S33" s="94">
        <f>+'Fundg @ proprietary'!S33/ProprietaryRecps!S33</f>
        <v>2379.8448393711551</v>
      </c>
      <c r="T33" s="94">
        <f>+'Fundg @ proprietary'!T33/ProprietaryRecps!T33</f>
        <v>2392.735412474849</v>
      </c>
      <c r="U33" s="94">
        <f>+'Fundg @ proprietary'!U33/ProprietaryRecps!U33</f>
        <v>2448.8275862068967</v>
      </c>
      <c r="V33" s="94">
        <f>+'Fundg @ proprietary'!V33/ProprietaryRecps!V33</f>
        <v>2218.5387426900584</v>
      </c>
      <c r="W33" s="94">
        <f>+'Fundg @ proprietary'!W33/ProprietaryRecps!W33</f>
        <v>2369.6646341463415</v>
      </c>
      <c r="X33" s="94">
        <f>+'Fundg @ proprietary'!X33/ProprietaryRecps!X33</f>
        <v>2588.8279756733277</v>
      </c>
      <c r="Y33" s="94">
        <f>+'Fundg @ proprietary'!Y33/ProprietaryRecps!Y33</f>
        <v>2940.6078782453001</v>
      </c>
      <c r="Z33" s="94">
        <f>+'Fundg @ proprietary'!Z33/ProprietaryRecps!Z33</f>
        <v>3497.7572755417955</v>
      </c>
      <c r="AA33" s="94">
        <f>+'Fundg @ proprietary'!AA33/ProprietaryRecps!AA33</f>
        <v>3717.5501549295773</v>
      </c>
      <c r="AB33" s="94">
        <f>+'Fundg @ proprietary'!AB33/ProprietaryRecps!AB33</f>
        <v>3401.5565361702124</v>
      </c>
      <c r="AC33" s="94">
        <f>+'Fundg @ proprietary'!AC33/ProprietaryRecps!AC33</f>
        <v>3498.2703221476509</v>
      </c>
      <c r="AD33" s="94">
        <f>+'Fundg @ proprietary'!AD33/ProprietaryRecps!AD33</f>
        <v>3518.3404426377597</v>
      </c>
      <c r="AE33" s="94">
        <f>+'Fundg @ proprietary'!AE33/ProprietaryRecps!AE33</f>
        <v>3527.4121697738992</v>
      </c>
      <c r="AF33" s="94">
        <f>+'Fundg @ proprietary'!AF33/ProprietaryRecps!AF33</f>
        <v>3677.3656606274853</v>
      </c>
      <c r="AG33" s="94">
        <f>+'Fundg @ proprietary'!AG33/ProprietaryRecps!AG33</f>
        <v>3655.5246117647052</v>
      </c>
      <c r="AH33" s="94">
        <f>+'Fundg @ proprietary'!AH33/ProprietaryRecps!AH33</f>
        <v>3624.401225319396</v>
      </c>
      <c r="AI33" s="94">
        <f>+'Fundg @ proprietary'!AI33/ProprietaryRecps!AI33</f>
        <v>3657.568427109974</v>
      </c>
      <c r="AJ33" s="94">
        <f>+'Fundg @ proprietary'!AJ33/ProprietaryRecps!AJ33</f>
        <v>3707.5639346590906</v>
      </c>
    </row>
    <row r="34" spans="1:36">
      <c r="A34" s="41" t="s">
        <v>44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>
        <f>+'Fundg @ proprietary'!P34/ProprietaryRecps!P34</f>
        <v>1775.4048780487806</v>
      </c>
      <c r="Q34" s="94">
        <f>+'Fundg @ proprietary'!Q34/ProprietaryRecps!Q34</f>
        <v>1862.1100750511712</v>
      </c>
      <c r="R34" s="94">
        <f>+'Fundg @ proprietary'!R34/ProprietaryRecps!R34</f>
        <v>2121.4007172517931</v>
      </c>
      <c r="S34" s="94">
        <f>+'Fundg @ proprietary'!S34/ProprietaryRecps!S34</f>
        <v>2267.847924773022</v>
      </c>
      <c r="T34" s="94">
        <f>+'Fundg @ proprietary'!T34/ProprietaryRecps!T34</f>
        <v>2337.2994710266889</v>
      </c>
      <c r="U34" s="94">
        <f>+'Fundg @ proprietary'!U34/ProprietaryRecps!U34</f>
        <v>2316.3138187836162</v>
      </c>
      <c r="V34" s="94">
        <f>+'Fundg @ proprietary'!V34/ProprietaryRecps!V34</f>
        <v>2304.9253578732105</v>
      </c>
      <c r="W34" s="94">
        <f>+'Fundg @ proprietary'!W34/ProprietaryRecps!W34</f>
        <v>2365.7241208027021</v>
      </c>
      <c r="X34" s="94">
        <f>+'Fundg @ proprietary'!X34/ProprietaryRecps!X34</f>
        <v>2518.0747483989021</v>
      </c>
      <c r="Y34" s="94">
        <f>+'Fundg @ proprietary'!Y34/ProprietaryRecps!Y34</f>
        <v>2883.6396146309603</v>
      </c>
      <c r="Z34" s="94">
        <f>+'Fundg @ proprietary'!Z34/ProprietaryRecps!Z34</f>
        <v>3662.4216198501877</v>
      </c>
      <c r="AA34" s="94">
        <f>+'Fundg @ proprietary'!AA34/ProprietaryRecps!AA34</f>
        <v>3950.106847205629</v>
      </c>
      <c r="AB34" s="94">
        <f>+'Fundg @ proprietary'!AB34/ProprietaryRecps!AB34</f>
        <v>3386.8388867647054</v>
      </c>
      <c r="AC34" s="94">
        <f>+'Fundg @ proprietary'!AC34/ProprietaryRecps!AC34</f>
        <v>3373.007285487708</v>
      </c>
      <c r="AD34" s="94">
        <f>+'Fundg @ proprietary'!AD34/ProprietaryRecps!AD34</f>
        <v>3513.6901087334722</v>
      </c>
      <c r="AE34" s="94">
        <f>+'Fundg @ proprietary'!AE34/ProprietaryRecps!AE34</f>
        <v>3639.2322735611097</v>
      </c>
      <c r="AF34" s="94">
        <f>+'Fundg @ proprietary'!AF34/ProprietaryRecps!AF34</f>
        <v>3638.3839108263596</v>
      </c>
      <c r="AG34" s="94">
        <f>+'Fundg @ proprietary'!AG34/ProprietaryRecps!AG34</f>
        <v>3512.7216672115069</v>
      </c>
      <c r="AH34" s="94">
        <f>+'Fundg @ proprietary'!AH34/ProprietaryRecps!AH34</f>
        <v>3825.6494794668588</v>
      </c>
      <c r="AI34" s="94">
        <f>+'Fundg @ proprietary'!AI34/ProprietaryRecps!AI34</f>
        <v>3838.040941252144</v>
      </c>
      <c r="AJ34" s="94">
        <f>+'Fundg @ proprietary'!AJ34/ProprietaryRecps!AJ34</f>
        <v>3815.8657085308059</v>
      </c>
    </row>
    <row r="35" spans="1:36">
      <c r="A35" s="41" t="s">
        <v>45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>
        <f>+'Fundg @ proprietary'!P35/ProprietaryRecps!P35</f>
        <v>1715.1513113651647</v>
      </c>
      <c r="Q35" s="94">
        <f>+'Fundg @ proprietary'!Q35/ProprietaryRecps!Q35</f>
        <v>1864.0315767461313</v>
      </c>
      <c r="R35" s="94">
        <f>+'Fundg @ proprietary'!R35/ProprietaryRecps!R35</f>
        <v>2040.4177193581427</v>
      </c>
      <c r="S35" s="94">
        <f>+'Fundg @ proprietary'!S35/ProprietaryRecps!S35</f>
        <v>2302.3101025713081</v>
      </c>
      <c r="T35" s="94">
        <f>+'Fundg @ proprietary'!T35/ProprietaryRecps!T35</f>
        <v>2345.7837357954545</v>
      </c>
      <c r="U35" s="94">
        <f>+'Fundg @ proprietary'!U35/ProprietaryRecps!U35</f>
        <v>2263.0934569479964</v>
      </c>
      <c r="V35" s="94">
        <f>+'Fundg @ proprietary'!V35/ProprietaryRecps!V35</f>
        <v>2244.9255733448722</v>
      </c>
      <c r="W35" s="94">
        <f>+'Fundg @ proprietary'!W35/ProprietaryRecps!W35</f>
        <v>2268.9198621762812</v>
      </c>
      <c r="X35" s="94">
        <f>+'Fundg @ proprietary'!X35/ProprietaryRecps!X35</f>
        <v>2375.74652919559</v>
      </c>
      <c r="Y35" s="94">
        <f>+'Fundg @ proprietary'!Y35/ProprietaryRecps!Y35</f>
        <v>2756.1880370125577</v>
      </c>
      <c r="Z35" s="94">
        <f>+'Fundg @ proprietary'!Z35/ProprietaryRecps!Z35</f>
        <v>3839.7479856950727</v>
      </c>
      <c r="AA35" s="94">
        <f>+'Fundg @ proprietary'!AA35/ProprietaryRecps!AA35</f>
        <v>3956.1007097618426</v>
      </c>
      <c r="AB35" s="94">
        <f>+'Fundg @ proprietary'!AB35/ProprietaryRecps!AB35</f>
        <v>3350.1182806706015</v>
      </c>
      <c r="AC35" s="94">
        <f>+'Fundg @ proprietary'!AC35/ProprietaryRecps!AC35</f>
        <v>3369.1170612038431</v>
      </c>
      <c r="AD35" s="94">
        <f>+'Fundg @ proprietary'!AD35/ProprietaryRecps!AD35</f>
        <v>3649.9419901747337</v>
      </c>
      <c r="AE35" s="94">
        <f>+'Fundg @ proprietary'!AE35/ProprietaryRecps!AE35</f>
        <v>3554.4280623620948</v>
      </c>
      <c r="AF35" s="94">
        <f>+'Fundg @ proprietary'!AF35/ProprietaryRecps!AF35</f>
        <v>3703.129126149408</v>
      </c>
      <c r="AG35" s="94">
        <f>+'Fundg @ proprietary'!AG35/ProprietaryRecps!AG35</f>
        <v>3626.5950378831367</v>
      </c>
      <c r="AH35" s="94">
        <f>+'Fundg @ proprietary'!AH35/ProprietaryRecps!AH35</f>
        <v>4388.4723930113851</v>
      </c>
      <c r="AI35" s="94">
        <f>+'Fundg @ proprietary'!AI35/ProprietaryRecps!AI35</f>
        <v>4183.0786373299316</v>
      </c>
      <c r="AJ35" s="94">
        <f>+'Fundg @ proprietary'!AJ35/ProprietaryRecps!AJ35</f>
        <v>4523.980298442907</v>
      </c>
    </row>
    <row r="36" spans="1:36">
      <c r="A36" s="41" t="s">
        <v>46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>
        <f>+'Fundg @ proprietary'!P36/ProprietaryRecps!P36</f>
        <v>1840.4146936432774</v>
      </c>
      <c r="Q36" s="94">
        <f>+'Fundg @ proprietary'!Q36/ProprietaryRecps!Q36</f>
        <v>1879.6098320693391</v>
      </c>
      <c r="R36" s="94">
        <f>+'Fundg @ proprietary'!R36/ProprietaryRecps!R36</f>
        <v>2082.4540699157947</v>
      </c>
      <c r="S36" s="94">
        <f>+'Fundg @ proprietary'!S36/ProprietaryRecps!S36</f>
        <v>2241.3322887400045</v>
      </c>
      <c r="T36" s="94">
        <f>+'Fundg @ proprietary'!T36/ProprietaryRecps!T36</f>
        <v>2300.7453029053249</v>
      </c>
      <c r="U36" s="94">
        <f>+'Fundg @ proprietary'!U36/ProprietaryRecps!U36</f>
        <v>2273.7917572549391</v>
      </c>
      <c r="V36" s="94">
        <f>+'Fundg @ proprietary'!V36/ProprietaryRecps!V36</f>
        <v>2201.6674147217236</v>
      </c>
      <c r="W36" s="94">
        <f>+'Fundg @ proprietary'!W36/ProprietaryRecps!W36</f>
        <v>2190.1849224479979</v>
      </c>
      <c r="X36" s="94">
        <f>+'Fundg @ proprietary'!X36/ProprietaryRecps!X36</f>
        <v>2337.4175906986757</v>
      </c>
      <c r="Y36" s="94">
        <f>+'Fundg @ proprietary'!Y36/ProprietaryRecps!Y36</f>
        <v>2797.5064481461582</v>
      </c>
      <c r="Z36" s="94">
        <f>+'Fundg @ proprietary'!Z36/ProprietaryRecps!Z36</f>
        <v>3404.4356254557511</v>
      </c>
      <c r="AA36" s="94">
        <f>+'Fundg @ proprietary'!AA36/ProprietaryRecps!AA36</f>
        <v>3727.6325666748226</v>
      </c>
      <c r="AB36" s="94">
        <f>+'Fundg @ proprietary'!AB36/ProprietaryRecps!AB36</f>
        <v>3363.0324746521223</v>
      </c>
      <c r="AC36" s="94">
        <f>+'Fundg @ proprietary'!AC36/ProprietaryRecps!AC36</f>
        <v>3356.1896635722765</v>
      </c>
      <c r="AD36" s="94">
        <f>+'Fundg @ proprietary'!AD36/ProprietaryRecps!AD36</f>
        <v>3422.4387428372984</v>
      </c>
      <c r="AE36" s="94">
        <f>+'Fundg @ proprietary'!AE36/ProprietaryRecps!AE36</f>
        <v>3530.7776964019586</v>
      </c>
      <c r="AF36" s="94">
        <f>+'Fundg @ proprietary'!AF36/ProprietaryRecps!AF36</f>
        <v>3479.6075545646563</v>
      </c>
      <c r="AG36" s="94">
        <f>+'Fundg @ proprietary'!AG36/ProprietaryRecps!AG36</f>
        <v>3509.5254336453745</v>
      </c>
      <c r="AH36" s="94">
        <f>+'Fundg @ proprietary'!AH36/ProprietaryRecps!AH36</f>
        <v>4072.0730407343658</v>
      </c>
      <c r="AI36" s="94">
        <f>+'Fundg @ proprietary'!AI36/ProprietaryRecps!AI36</f>
        <v>4103.4151068667579</v>
      </c>
      <c r="AJ36" s="94">
        <f>+'Fundg @ proprietary'!AJ36/ProprietaryRecps!AJ36</f>
        <v>4130.3991443388077</v>
      </c>
    </row>
    <row r="37" spans="1:36">
      <c r="A37" s="42" t="s">
        <v>47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>
        <f>+'Fundg @ proprietary'!P37/ProprietaryRecps!P37</f>
        <v>1604.0457280385078</v>
      </c>
      <c r="Q37" s="94">
        <f>+'Fundg @ proprietary'!Q37/ProprietaryRecps!Q37</f>
        <v>1782.2196162046907</v>
      </c>
      <c r="R37" s="94">
        <f>+'Fundg @ proprietary'!R37/ProprietaryRecps!R37</f>
        <v>2015.6103151862465</v>
      </c>
      <c r="S37" s="94">
        <f>+'Fundg @ proprietary'!S37/ProprietaryRecps!S37</f>
        <v>2162.9051204819275</v>
      </c>
      <c r="T37" s="94">
        <f>+'Fundg @ proprietary'!T37/ProprietaryRecps!T37</f>
        <v>2201.9301204819276</v>
      </c>
      <c r="U37" s="94">
        <f>+'Fundg @ proprietary'!U37/ProprietaryRecps!U37</f>
        <v>2407.4311883513387</v>
      </c>
      <c r="V37" s="94">
        <f>+'Fundg @ proprietary'!V37/ProprietaryRecps!V37</f>
        <v>2405.8545548654242</v>
      </c>
      <c r="W37" s="94">
        <f>+'Fundg @ proprietary'!W37/ProprietaryRecps!W37</f>
        <v>2215.9634369287019</v>
      </c>
      <c r="X37" s="94">
        <f>+'Fundg @ proprietary'!X37/ProprietaryRecps!X37</f>
        <v>2576.575278015398</v>
      </c>
      <c r="Y37" s="94">
        <f>+'Fundg @ proprietary'!Y37/ProprietaryRecps!Y37</f>
        <v>2898.408762057878</v>
      </c>
      <c r="Z37" s="94">
        <f>+'Fundg @ proprietary'!Z37/ProprietaryRecps!Z37</f>
        <v>3739.602949061662</v>
      </c>
      <c r="AA37" s="94">
        <f>+'Fundg @ proprietary'!AA37/ProprietaryRecps!AA37</f>
        <v>3867.3528211586904</v>
      </c>
      <c r="AB37" s="94">
        <f>+'Fundg @ proprietary'!AB37/ProprietaryRecps!AB37</f>
        <v>3521.7456324248778</v>
      </c>
      <c r="AC37" s="94">
        <f>+'Fundg @ proprietary'!AC37/ProprietaryRecps!AC37</f>
        <v>3353.8023198420533</v>
      </c>
      <c r="AD37" s="94">
        <f>+'Fundg @ proprietary'!AD37/ProprietaryRecps!AD37</f>
        <v>3294.6212489894906</v>
      </c>
      <c r="AE37" s="94">
        <f>+'Fundg @ proprietary'!AE37/ProprietaryRecps!AE37</f>
        <v>3376.255319148936</v>
      </c>
      <c r="AF37" s="94">
        <f>+'Fundg @ proprietary'!AF37/ProprietaryRecps!AF37</f>
        <v>3396.5901639344261</v>
      </c>
      <c r="AG37" s="94">
        <f>+'Fundg @ proprietary'!AG37/ProprietaryRecps!AG37</f>
        <v>3412.2608695652175</v>
      </c>
      <c r="AH37" s="94">
        <f>+'Fundg @ proprietary'!AH37/ProprietaryRecps!AH37</f>
        <v>3445.83</v>
      </c>
      <c r="AI37" s="94">
        <f>+'Fundg @ proprietary'!AI37/ProprietaryRecps!AI37</f>
        <v>3761.6422764227641</v>
      </c>
      <c r="AJ37" s="94">
        <f>+'Fundg @ proprietary'!AJ37/ProprietaryRecps!AJ37</f>
        <v>3974.1365277777777</v>
      </c>
    </row>
    <row r="38" spans="1:36">
      <c r="A38" s="39" t="s">
        <v>49</v>
      </c>
      <c r="P38" s="1">
        <f>+'Fundg @ proprietary'!P38/ProprietaryRecps!P38</f>
        <v>1759.917599415787</v>
      </c>
      <c r="Q38" s="1">
        <f>+'Fundg @ proprietary'!Q38/ProprietaryRecps!Q38</f>
        <v>1856.6430467952184</v>
      </c>
      <c r="R38" s="1">
        <f>+'Fundg @ proprietary'!R38/ProprietaryRecps!R38</f>
        <v>2115.1251776699505</v>
      </c>
      <c r="S38" s="1">
        <f>+'Fundg @ proprietary'!S38/ProprietaryRecps!S38</f>
        <v>2292.4271188175267</v>
      </c>
      <c r="T38" s="1">
        <f>+'Fundg @ proprietary'!T38/ProprietaryRecps!T38</f>
        <v>2314.105427763046</v>
      </c>
      <c r="U38" s="1">
        <f>+'Fundg @ proprietary'!U38/ProprietaryRecps!U38</f>
        <v>2319.3473696952929</v>
      </c>
      <c r="V38" s="1">
        <f>+'Fundg @ proprietary'!V38/ProprietaryRecps!V38</f>
        <v>2299.8306905119989</v>
      </c>
      <c r="W38" s="1">
        <f>+'Fundg @ proprietary'!W38/ProprietaryRecps!W38</f>
        <v>2305.7805024252084</v>
      </c>
      <c r="X38" s="1">
        <f>+'Fundg @ proprietary'!X38/ProprietaryRecps!X38</f>
        <v>2452.8854845981677</v>
      </c>
      <c r="Y38" s="1">
        <f>+'Fundg @ proprietary'!Y38/ProprietaryRecps!Y38</f>
        <v>2769.9203734295197</v>
      </c>
      <c r="Z38" s="1">
        <f>+'Fundg @ proprietary'!Z38/ProprietaryRecps!Z38</f>
        <v>3522.3567323519364</v>
      </c>
      <c r="AA38" s="1">
        <f>+'Fundg @ proprietary'!AA38/ProprietaryRecps!AA38</f>
        <v>3834.0505247977367</v>
      </c>
      <c r="AB38" s="1">
        <f>+'Fundg @ proprietary'!AB38/ProprietaryRecps!AB38</f>
        <v>3278.4618320114514</v>
      </c>
      <c r="AC38" s="1">
        <f>+'Fundg @ proprietary'!AC38/ProprietaryRecps!AC38</f>
        <v>3244.5140330684744</v>
      </c>
      <c r="AD38" s="1">
        <f>+'Fundg @ proprietary'!AD38/ProprietaryRecps!AD38</f>
        <v>3271.3652435682329</v>
      </c>
      <c r="AE38" s="1">
        <f>+'Fundg @ proprietary'!AE38/ProprietaryRecps!AE38</f>
        <v>3303.6157100100136</v>
      </c>
      <c r="AF38" s="1">
        <f>+'Fundg @ proprietary'!AF38/ProprietaryRecps!AF38</f>
        <v>3336.6514341762559</v>
      </c>
      <c r="AG38" s="1">
        <f>+'Fundg @ proprietary'!AG38/ProprietaryRecps!AG38</f>
        <v>3180.878498175191</v>
      </c>
      <c r="AH38" s="1">
        <f>+'Fundg @ proprietary'!AH38/ProprietaryRecps!AH38</f>
        <v>3663.2899497505273</v>
      </c>
      <c r="AI38" s="1">
        <f>+'Fundg @ proprietary'!AI38/ProprietaryRecps!AI38</f>
        <v>3656.7527672540436</v>
      </c>
      <c r="AJ38" s="1">
        <f>+'Fundg @ proprietary'!AJ38/ProprietaryRecps!AJ38</f>
        <v>3720.3080258727364</v>
      </c>
    </row>
    <row r="39" spans="1:36">
      <c r="A39" s="40" t="s">
        <v>113</v>
      </c>
      <c r="B39" s="40">
        <f t="shared" ref="B39:Z39" si="12">(B38/B4)*100</f>
        <v>0</v>
      </c>
      <c r="C39" s="40">
        <f t="shared" si="12"/>
        <v>0</v>
      </c>
      <c r="D39" s="40">
        <f t="shared" si="12"/>
        <v>0</v>
      </c>
      <c r="E39" s="40">
        <f t="shared" si="12"/>
        <v>0</v>
      </c>
      <c r="F39" s="40">
        <f t="shared" si="12"/>
        <v>0</v>
      </c>
      <c r="G39" s="40">
        <f t="shared" si="12"/>
        <v>0</v>
      </c>
      <c r="H39" s="40">
        <f t="shared" si="12"/>
        <v>0</v>
      </c>
      <c r="I39" s="40">
        <f t="shared" si="12"/>
        <v>0</v>
      </c>
      <c r="J39" s="40">
        <f t="shared" si="12"/>
        <v>0</v>
      </c>
      <c r="K39" s="40">
        <f t="shared" si="12"/>
        <v>0</v>
      </c>
      <c r="L39" s="40">
        <f t="shared" si="12"/>
        <v>0</v>
      </c>
      <c r="M39" s="40">
        <f t="shared" si="12"/>
        <v>0</v>
      </c>
      <c r="N39" s="40">
        <f t="shared" si="12"/>
        <v>0</v>
      </c>
      <c r="O39" s="40">
        <f t="shared" si="12"/>
        <v>0</v>
      </c>
      <c r="P39" s="40">
        <f t="shared" si="12"/>
        <v>96.234084599034077</v>
      </c>
      <c r="Q39" s="40">
        <f t="shared" si="12"/>
        <v>96.969626660274216</v>
      </c>
      <c r="R39" s="40">
        <f t="shared" si="12"/>
        <v>97.664993639859105</v>
      </c>
      <c r="S39" s="40">
        <f t="shared" si="12"/>
        <v>98.305630038507161</v>
      </c>
      <c r="T39" s="40">
        <f t="shared" si="12"/>
        <v>97.81973975632819</v>
      </c>
      <c r="U39" s="40">
        <f t="shared" si="12"/>
        <v>97.898661755657088</v>
      </c>
      <c r="V39" s="40">
        <f t="shared" si="12"/>
        <v>98.287255100311398</v>
      </c>
      <c r="W39" s="40">
        <f t="shared" si="12"/>
        <v>97.868774882394163</v>
      </c>
      <c r="X39" s="40">
        <f t="shared" si="12"/>
        <v>97.696452535169797</v>
      </c>
      <c r="Y39" s="40">
        <f t="shared" si="12"/>
        <v>97.345642265072044</v>
      </c>
      <c r="Z39" s="40">
        <f t="shared" si="12"/>
        <v>98.960035208214762</v>
      </c>
      <c r="AA39" s="40">
        <f t="shared" ref="AA39:AB39" si="13">(AA38/AA4)*100</f>
        <v>99.740784051514879</v>
      </c>
      <c r="AB39" s="40">
        <f t="shared" si="13"/>
        <v>98.199500180329409</v>
      </c>
      <c r="AC39" s="40">
        <f t="shared" ref="AC39:AD39" si="14">(AC38/AC4)*100</f>
        <v>96.338711485597869</v>
      </c>
      <c r="AD39" s="40">
        <f t="shared" si="14"/>
        <v>95.26545096893652</v>
      </c>
      <c r="AE39" s="40">
        <f t="shared" ref="AE39:AF39" si="15">(AE38/AE4)*100</f>
        <v>95.37555068263174</v>
      </c>
      <c r="AF39" s="40">
        <f t="shared" si="15"/>
        <v>95.224271146153413</v>
      </c>
      <c r="AG39" s="40">
        <f t="shared" ref="AG39:AH39" si="16">(AG38/AG4)*100</f>
        <v>91.384683685656341</v>
      </c>
      <c r="AH39" s="40">
        <f t="shared" si="16"/>
        <v>93.951265490972531</v>
      </c>
      <c r="AI39" s="40">
        <f t="shared" ref="AI39:AJ39" si="17">(AI38/AI4)*100</f>
        <v>92.546087137110916</v>
      </c>
      <c r="AJ39" s="40">
        <f t="shared" si="17"/>
        <v>91.383578806474915</v>
      </c>
    </row>
    <row r="40" spans="1:36">
      <c r="A40" s="41" t="s">
        <v>50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>
        <f>+'Fundg @ proprietary'!P40/ProprietaryRecps!P40</f>
        <v>1768.2023911798397</v>
      </c>
      <c r="Q40" s="94">
        <f>+'Fundg @ proprietary'!Q40/ProprietaryRecps!Q40</f>
        <v>1875.600585316198</v>
      </c>
      <c r="R40" s="94">
        <f>+'Fundg @ proprietary'!R40/ProprietaryRecps!R40</f>
        <v>2148.8288910989559</v>
      </c>
      <c r="S40" s="94">
        <f>+'Fundg @ proprietary'!S40/ProprietaryRecps!S40</f>
        <v>2365.6341730026479</v>
      </c>
      <c r="T40" s="94">
        <f>+'Fundg @ proprietary'!T40/ProprietaryRecps!T40</f>
        <v>2360.7710056691594</v>
      </c>
      <c r="U40" s="94">
        <f>+'Fundg @ proprietary'!U40/ProprietaryRecps!U40</f>
        <v>2349.0252601255484</v>
      </c>
      <c r="V40" s="94">
        <f>+'Fundg @ proprietary'!V40/ProprietaryRecps!V40</f>
        <v>2283.23223334043</v>
      </c>
      <c r="W40" s="94">
        <f>+'Fundg @ proprietary'!W40/ProprietaryRecps!W40</f>
        <v>2281.4150093732169</v>
      </c>
      <c r="X40" s="94">
        <f>+'Fundg @ proprietary'!X40/ProprietaryRecps!X40</f>
        <v>2437.2054992518024</v>
      </c>
      <c r="Y40" s="94">
        <f>+'Fundg @ proprietary'!Y40/ProprietaryRecps!Y40</f>
        <v>2775.32759505801</v>
      </c>
      <c r="Z40" s="94">
        <f>+'Fundg @ proprietary'!Z40/ProprietaryRecps!Z40</f>
        <v>3659.7303449848141</v>
      </c>
      <c r="AA40" s="94">
        <f>+'Fundg @ proprietary'!AA40/ProprietaryRecps!AA40</f>
        <v>3802.3620047786212</v>
      </c>
      <c r="AB40" s="94">
        <f>+'Fundg @ proprietary'!AB40/ProprietaryRecps!AB40</f>
        <v>3252.5154825526324</v>
      </c>
      <c r="AC40" s="94">
        <f>+'Fundg @ proprietary'!AC40/ProprietaryRecps!AC40</f>
        <v>3256.7328560737169</v>
      </c>
      <c r="AD40" s="94">
        <f>+'Fundg @ proprietary'!AD40/ProprietaryRecps!AD40</f>
        <v>3266.7048009123364</v>
      </c>
      <c r="AE40" s="94">
        <f>+'Fundg @ proprietary'!AE40/ProprietaryRecps!AE40</f>
        <v>3305.1841205900209</v>
      </c>
      <c r="AF40" s="94">
        <f>+'Fundg @ proprietary'!AF40/ProprietaryRecps!AF40</f>
        <v>3336.0130880378147</v>
      </c>
      <c r="AG40" s="94">
        <f>+'Fundg @ proprietary'!AG40/ProprietaryRecps!AG40</f>
        <v>3315.6971816905807</v>
      </c>
      <c r="AH40" s="94">
        <f>+'Fundg @ proprietary'!AH40/ProprietaryRecps!AH40</f>
        <v>3699.5653386046197</v>
      </c>
      <c r="AI40" s="94">
        <f>+'Fundg @ proprietary'!AI40/ProprietaryRecps!AI40</f>
        <v>3674.513431955455</v>
      </c>
      <c r="AJ40" s="94">
        <f>+'Fundg @ proprietary'!AJ40/ProprietaryRecps!AJ40</f>
        <v>3813.2099978502838</v>
      </c>
    </row>
    <row r="41" spans="1:36">
      <c r="A41" s="41" t="s">
        <v>51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>
        <f>+'Fundg @ proprietary'!P41/ProprietaryRecps!P41</f>
        <v>1739.2735779136558</v>
      </c>
      <c r="Q41" s="94">
        <f>+'Fundg @ proprietary'!Q41/ProprietaryRecps!Q41</f>
        <v>1870.2363745087989</v>
      </c>
      <c r="R41" s="94">
        <f>+'Fundg @ proprietary'!R41/ProprietaryRecps!R41</f>
        <v>2123.7327975891512</v>
      </c>
      <c r="S41" s="94">
        <f>+'Fundg @ proprietary'!S41/ProprietaryRecps!S41</f>
        <v>2283.3501938107643</v>
      </c>
      <c r="T41" s="94">
        <f>+'Fundg @ proprietary'!T41/ProprietaryRecps!T41</f>
        <v>2294.7331728012841</v>
      </c>
      <c r="U41" s="94">
        <f>+'Fundg @ proprietary'!U41/ProprietaryRecps!U41</f>
        <v>2316.0507871468621</v>
      </c>
      <c r="V41" s="94">
        <f>+'Fundg @ proprietary'!V41/ProprietaryRecps!V41</f>
        <v>2341.9083433614119</v>
      </c>
      <c r="W41" s="94">
        <f>+'Fundg @ proprietary'!W41/ProprietaryRecps!W41</f>
        <v>2379.3456644117509</v>
      </c>
      <c r="X41" s="94">
        <f>+'Fundg @ proprietary'!X41/ProprietaryRecps!X41</f>
        <v>2482.6267465878254</v>
      </c>
      <c r="Y41" s="94">
        <f>+'Fundg @ proprietary'!Y41/ProprietaryRecps!Y41</f>
        <v>2673.0779962386732</v>
      </c>
      <c r="Z41" s="94">
        <f>+'Fundg @ proprietary'!Z41/ProprietaryRecps!Z41</f>
        <v>3458.3609602093934</v>
      </c>
      <c r="AA41" s="94">
        <f>+'Fundg @ proprietary'!AA41/ProprietaryRecps!AA41</f>
        <v>4173.474052200766</v>
      </c>
      <c r="AB41" s="94">
        <f>+'Fundg @ proprietary'!AB41/ProprietaryRecps!AB41</f>
        <v>3250.3404979549691</v>
      </c>
      <c r="AC41" s="94">
        <f>+'Fundg @ proprietary'!AC41/ProprietaryRecps!AC41</f>
        <v>3334.1036358214051</v>
      </c>
      <c r="AD41" s="94">
        <f>+'Fundg @ proprietary'!AD41/ProprietaryRecps!AD41</f>
        <v>3369.251260222683</v>
      </c>
      <c r="AE41" s="94">
        <f>+'Fundg @ proprietary'!AE41/ProprietaryRecps!AE41</f>
        <v>3461.2041269071829</v>
      </c>
      <c r="AF41" s="94">
        <f>+'Fundg @ proprietary'!AF41/ProprietaryRecps!AF41</f>
        <v>3495.2994241373176</v>
      </c>
      <c r="AG41" s="94">
        <f>+'Fundg @ proprietary'!AG41/ProprietaryRecps!AG41</f>
        <v>2694.9959984145853</v>
      </c>
      <c r="AH41" s="94">
        <f>+'Fundg @ proprietary'!AH41/ProprietaryRecps!AH41</f>
        <v>3818.833330524541</v>
      </c>
      <c r="AI41" s="94">
        <f>+'Fundg @ proprietary'!AI41/ProprietaryRecps!AI41</f>
        <v>3791.8930204718954</v>
      </c>
      <c r="AJ41" s="94">
        <f>+'Fundg @ proprietary'!AJ41/ProprietaryRecps!AJ41</f>
        <v>4159.7205793226367</v>
      </c>
    </row>
    <row r="42" spans="1:36">
      <c r="A42" s="41" t="s">
        <v>52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>
        <f>+'Fundg @ proprietary'!P42/ProprietaryRecps!P42</f>
        <v>1868.4691358024691</v>
      </c>
      <c r="Q42" s="94">
        <f>+'Fundg @ proprietary'!Q42/ProprietaryRecps!Q42</f>
        <v>1882.5859089398471</v>
      </c>
      <c r="R42" s="94">
        <f>+'Fundg @ proprietary'!R42/ProprietaryRecps!R42</f>
        <v>2023.1329530495832</v>
      </c>
      <c r="S42" s="94">
        <f>+'Fundg @ proprietary'!S42/ProprietaryRecps!S42</f>
        <v>1940.4282784258428</v>
      </c>
      <c r="T42" s="94">
        <f>+'Fundg @ proprietary'!T42/ProprietaryRecps!T42</f>
        <v>2090.7382394038191</v>
      </c>
      <c r="U42" s="94">
        <f>+'Fundg @ proprietary'!U42/ProprietaryRecps!U42</f>
        <v>2200.9776730339868</v>
      </c>
      <c r="V42" s="94">
        <f>+'Fundg @ proprietary'!V42/ProprietaryRecps!V42</f>
        <v>2207.4800259205613</v>
      </c>
      <c r="W42" s="94">
        <f>+'Fundg @ proprietary'!W42/ProprietaryRecps!W42</f>
        <v>2162.4303324941402</v>
      </c>
      <c r="X42" s="94">
        <f>+'Fundg @ proprietary'!X42/ProprietaryRecps!X42</f>
        <v>2340.7873664229473</v>
      </c>
      <c r="Y42" s="94">
        <f>+'Fundg @ proprietary'!Y42/ProprietaryRecps!Y42</f>
        <v>2693.0973947796297</v>
      </c>
      <c r="Z42" s="94">
        <f>+'Fundg @ proprietary'!Z42/ProprietaryRecps!Z42</f>
        <v>3449.5146550553818</v>
      </c>
      <c r="AA42" s="94">
        <f>+'Fundg @ proprietary'!AA42/ProprietaryRecps!AA42</f>
        <v>3858.644608317345</v>
      </c>
      <c r="AB42" s="94">
        <f>+'Fundg @ proprietary'!AB42/ProprietaryRecps!AB42</f>
        <v>3423.4677062718224</v>
      </c>
      <c r="AC42" s="94">
        <f>+'Fundg @ proprietary'!AC42/ProprietaryRecps!AC42</f>
        <v>3259.4255349190189</v>
      </c>
      <c r="AD42" s="94">
        <f>+'Fundg @ proprietary'!AD42/ProprietaryRecps!AD42</f>
        <v>3113.58147457726</v>
      </c>
      <c r="AE42" s="94">
        <f>+'Fundg @ proprietary'!AE42/ProprietaryRecps!AE42</f>
        <v>3068.8522429998425</v>
      </c>
      <c r="AF42" s="94">
        <f>+'Fundg @ proprietary'!AF42/ProprietaryRecps!AF42</f>
        <v>3185.0108685451687</v>
      </c>
      <c r="AG42" s="94">
        <f>+'Fundg @ proprietary'!AG42/ProprietaryRecps!AG42</f>
        <v>3148.89414427157</v>
      </c>
      <c r="AH42" s="94">
        <f>+'Fundg @ proprietary'!AH42/ProprietaryRecps!AH42</f>
        <v>4132.7024897573274</v>
      </c>
      <c r="AI42" s="94">
        <f>+'Fundg @ proprietary'!AI42/ProprietaryRecps!AI42</f>
        <v>3902.4623512276326</v>
      </c>
      <c r="AJ42" s="94">
        <f>+'Fundg @ proprietary'!AJ42/ProprietaryRecps!AJ42</f>
        <v>3982.9770258620688</v>
      </c>
    </row>
    <row r="43" spans="1:36">
      <c r="A43" s="41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>
        <f>+'Fundg @ proprietary'!P43/ProprietaryRecps!P43</f>
        <v>1825.9345955249569</v>
      </c>
      <c r="Q43" s="94">
        <f>+'Fundg @ proprietary'!Q43/ProprietaryRecps!Q43</f>
        <v>1882.1131798138167</v>
      </c>
      <c r="R43" s="94">
        <f>+'Fundg @ proprietary'!R43/ProprietaryRecps!R43</f>
        <v>2188.127922971114</v>
      </c>
      <c r="S43" s="94">
        <f>+'Fundg @ proprietary'!S43/ProprietaryRecps!S43</f>
        <v>2421.806052631579</v>
      </c>
      <c r="T43" s="94">
        <f>+'Fundg @ proprietary'!T43/ProprietaryRecps!T43</f>
        <v>2345.6056838365898</v>
      </c>
      <c r="U43" s="94">
        <f>+'Fundg @ proprietary'!U43/ProprietaryRecps!U43</f>
        <v>2342.5265399737877</v>
      </c>
      <c r="V43" s="94">
        <f>+'Fundg @ proprietary'!V43/ProprietaryRecps!V43</f>
        <v>2384.1078900179318</v>
      </c>
      <c r="W43" s="94">
        <f>+'Fundg @ proprietary'!W43/ProprietaryRecps!W43</f>
        <v>2449.0654283337954</v>
      </c>
      <c r="X43" s="94">
        <f>+'Fundg @ proprietary'!X43/ProprietaryRecps!X43</f>
        <v>2559.2266483516482</v>
      </c>
      <c r="Y43" s="94">
        <f>+'Fundg @ proprietary'!Y43/ProprietaryRecps!Y43</f>
        <v>2835.4084926744476</v>
      </c>
      <c r="Z43" s="94">
        <f>+'Fundg @ proprietary'!Z43/ProprietaryRecps!Z43</f>
        <v>3861.8359116435795</v>
      </c>
      <c r="AA43" s="94">
        <f>+'Fundg @ proprietary'!AA43/ProprietaryRecps!AA43</f>
        <v>4035.7134992784995</v>
      </c>
      <c r="AB43" s="94">
        <f>+'Fundg @ proprietary'!AB43/ProprietaryRecps!AB43</f>
        <v>3416.3119141977681</v>
      </c>
      <c r="AC43" s="94">
        <f>+'Fundg @ proprietary'!AC43/ProprietaryRecps!AC43</f>
        <v>3455.8264899904666</v>
      </c>
      <c r="AD43" s="94">
        <f>+'Fundg @ proprietary'!AD43/ProprietaryRecps!AD43</f>
        <v>3429.1197668905565</v>
      </c>
      <c r="AE43" s="94">
        <f>+'Fundg @ proprietary'!AE43/ProprietaryRecps!AE43</f>
        <v>3513.7851416372441</v>
      </c>
      <c r="AF43" s="94">
        <f>+'Fundg @ proprietary'!AF43/ProprietaryRecps!AF43</f>
        <v>3514.0887819605623</v>
      </c>
      <c r="AG43" s="94">
        <f>+'Fundg @ proprietary'!AG43/ProprietaryRecps!AG43</f>
        <v>3613.1165161580902</v>
      </c>
      <c r="AH43" s="94">
        <f>+'Fundg @ proprietary'!AH43/ProprietaryRecps!AH43</f>
        <v>4055.0911738327618</v>
      </c>
      <c r="AI43" s="94">
        <f>+'Fundg @ proprietary'!AI43/ProprietaryRecps!AI43</f>
        <v>4245.8214265129682</v>
      </c>
      <c r="AJ43" s="94">
        <f>+'Fundg @ proprietary'!AJ43/ProprietaryRecps!AJ43</f>
        <v>4153.9909900497505</v>
      </c>
    </row>
    <row r="44" spans="1:36">
      <c r="A44" s="41" t="s">
        <v>54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>
        <f>+'Fundg @ proprietary'!P44/ProprietaryRecps!P44</f>
        <v>1731.576777450568</v>
      </c>
      <c r="Q44" s="94">
        <f>+'Fundg @ proprietary'!Q44/ProprietaryRecps!Q44</f>
        <v>1842.6340385645422</v>
      </c>
      <c r="R44" s="94">
        <f>+'Fundg @ proprietary'!R44/ProprietaryRecps!R44</f>
        <v>2091.5793047532179</v>
      </c>
      <c r="S44" s="94">
        <f>+'Fundg @ proprietary'!S44/ProprietaryRecps!S44</f>
        <v>2236.758213278451</v>
      </c>
      <c r="T44" s="94">
        <f>+'Fundg @ proprietary'!T44/ProprietaryRecps!T44</f>
        <v>2232.2786161207214</v>
      </c>
      <c r="U44" s="94">
        <f>+'Fundg @ proprietary'!U44/ProprietaryRecps!U44</f>
        <v>2235.6422609796809</v>
      </c>
      <c r="V44" s="94">
        <f>+'Fundg @ proprietary'!V44/ProprietaryRecps!V44</f>
        <v>2268.3171882901611</v>
      </c>
      <c r="W44" s="94">
        <f>+'Fundg @ proprietary'!W44/ProprietaryRecps!W44</f>
        <v>2323.4991347609775</v>
      </c>
      <c r="X44" s="94">
        <f>+'Fundg @ proprietary'!X44/ProprietaryRecps!X44</f>
        <v>2494.9822292377412</v>
      </c>
      <c r="Y44" s="94">
        <f>+'Fundg @ proprietary'!Y44/ProprietaryRecps!Y44</f>
        <v>2927.7070941054808</v>
      </c>
      <c r="Z44" s="94">
        <f>+'Fundg @ proprietary'!Z44/ProprietaryRecps!Z44</f>
        <v>3552.5317776303177</v>
      </c>
      <c r="AA44" s="94">
        <f>+'Fundg @ proprietary'!AA44/ProprietaryRecps!AA44</f>
        <v>3645.0246873810065</v>
      </c>
      <c r="AB44" s="94">
        <f>+'Fundg @ proprietary'!AB44/ProprietaryRecps!AB44</f>
        <v>3353.6898068022583</v>
      </c>
      <c r="AC44" s="94">
        <f>+'Fundg @ proprietary'!AC44/ProprietaryRecps!AC44</f>
        <v>3347.2975767791813</v>
      </c>
      <c r="AD44" s="94">
        <f>+'Fundg @ proprietary'!AD44/ProprietaryRecps!AD44</f>
        <v>3365.6982239071494</v>
      </c>
      <c r="AE44" s="94">
        <f>+'Fundg @ proprietary'!AE44/ProprietaryRecps!AE44</f>
        <v>3398.519554689216</v>
      </c>
      <c r="AF44" s="94">
        <f>+'Fundg @ proprietary'!AF44/ProprietaryRecps!AF44</f>
        <v>3407.4891519285329</v>
      </c>
      <c r="AG44" s="94">
        <f>+'Fundg @ proprietary'!AG44/ProprietaryRecps!AG44</f>
        <v>3372.0432184713386</v>
      </c>
      <c r="AH44" s="94">
        <f>+'Fundg @ proprietary'!AH44/ProprietaryRecps!AH44</f>
        <v>3695.0116398612422</v>
      </c>
      <c r="AI44" s="94">
        <f>+'Fundg @ proprietary'!AI44/ProprietaryRecps!AI44</f>
        <v>3834.0866108055629</v>
      </c>
      <c r="AJ44" s="94">
        <f>+'Fundg @ proprietary'!AJ44/ProprietaryRecps!AJ44</f>
        <v>3759.4577351433722</v>
      </c>
    </row>
    <row r="45" spans="1:36">
      <c r="A45" s="41" t="s">
        <v>55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>
        <f>+'Fundg @ proprietary'!P45/ProprietaryRecps!P45</f>
        <v>1541.0816967792616</v>
      </c>
      <c r="Q45" s="94">
        <f>+'Fundg @ proprietary'!Q45/ProprietaryRecps!Q45</f>
        <v>1687.6039159331776</v>
      </c>
      <c r="R45" s="94">
        <f>+'Fundg @ proprietary'!R45/ProprietaryRecps!R45</f>
        <v>1921.3313021167414</v>
      </c>
      <c r="S45" s="94">
        <f>+'Fundg @ proprietary'!S45/ProprietaryRecps!S45</f>
        <v>2029.9908373273188</v>
      </c>
      <c r="T45" s="94">
        <f>+'Fundg @ proprietary'!T45/ProprietaryRecps!T45</f>
        <v>2065.3977566867989</v>
      </c>
      <c r="U45" s="94">
        <f>+'Fundg @ proprietary'!U45/ProprietaryRecps!U45</f>
        <v>2054.3542418772563</v>
      </c>
      <c r="V45" s="94">
        <f>+'Fundg @ proprietary'!V45/ProprietaryRecps!V45</f>
        <v>1992.2280538302277</v>
      </c>
      <c r="W45" s="94">
        <f>+'Fundg @ proprietary'!W45/ProprietaryRecps!W45</f>
        <v>2016.6202284758986</v>
      </c>
      <c r="X45" s="94">
        <f>+'Fundg @ proprietary'!X45/ProprietaryRecps!X45</f>
        <v>2171.6244912280704</v>
      </c>
      <c r="Y45" s="94">
        <f>+'Fundg @ proprietary'!Y45/ProprietaryRecps!Y45</f>
        <v>2459.1433751470013</v>
      </c>
      <c r="Z45" s="94">
        <f>+'Fundg @ proprietary'!Z45/ProprietaryRecps!Z45</f>
        <v>2863.077978153935</v>
      </c>
      <c r="AA45" s="94">
        <f>+'Fundg @ proprietary'!AA45/ProprietaryRecps!AA45</f>
        <v>3112.6001288625903</v>
      </c>
      <c r="AB45" s="94">
        <f>+'Fundg @ proprietary'!AB45/ProprietaryRecps!AB45</f>
        <v>2932.0899535171984</v>
      </c>
      <c r="AC45" s="94">
        <f>+'Fundg @ proprietary'!AC45/ProprietaryRecps!AC45</f>
        <v>2908.1236044461175</v>
      </c>
      <c r="AD45" s="94">
        <f>+'Fundg @ proprietary'!AD45/ProprietaryRecps!AD45</f>
        <v>3010.8107118066787</v>
      </c>
      <c r="AE45" s="94">
        <f>+'Fundg @ proprietary'!AE45/ProprietaryRecps!AE45</f>
        <v>3015.600085231275</v>
      </c>
      <c r="AF45" s="94">
        <f>+'Fundg @ proprietary'!AF45/ProprietaryRecps!AF45</f>
        <v>2973.5208938488668</v>
      </c>
      <c r="AG45" s="94">
        <f>+'Fundg @ proprietary'!AG45/ProprietaryRecps!AG45</f>
        <v>2763.1632795631435</v>
      </c>
      <c r="AH45" s="94">
        <f>+'Fundg @ proprietary'!AH45/ProprietaryRecps!AH45</f>
        <v>3069.4636834083822</v>
      </c>
      <c r="AI45" s="94">
        <f>+'Fundg @ proprietary'!AI45/ProprietaryRecps!AI45</f>
        <v>3152.2944193657222</v>
      </c>
      <c r="AJ45" s="94">
        <f>+'Fundg @ proprietary'!AJ45/ProprietaryRecps!AJ45</f>
        <v>3136.3795086114624</v>
      </c>
    </row>
    <row r="46" spans="1:36">
      <c r="A46" s="41" t="s">
        <v>56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>
        <f>+'Fundg @ proprietary'!P46/ProprietaryRecps!P46</f>
        <v>1860.5392610790891</v>
      </c>
      <c r="Q46" s="94">
        <f>+'Fundg @ proprietary'!Q46/ProprietaryRecps!Q46</f>
        <v>1925.2428583610472</v>
      </c>
      <c r="R46" s="94">
        <f>+'Fundg @ proprietary'!R46/ProprietaryRecps!R46</f>
        <v>2213.0582325054838</v>
      </c>
      <c r="S46" s="94">
        <f>+'Fundg @ proprietary'!S46/ProprietaryRecps!S46</f>
        <v>2432.4226464779458</v>
      </c>
      <c r="T46" s="94">
        <f>+'Fundg @ proprietary'!T46/ProprietaryRecps!T46</f>
        <v>2495</v>
      </c>
      <c r="U46" s="94">
        <f>+'Fundg @ proprietary'!U46/ProprietaryRecps!U46</f>
        <v>2529.4847430830041</v>
      </c>
      <c r="V46" s="94">
        <f>+'Fundg @ proprietary'!V46/ProprietaryRecps!V46</f>
        <v>2497.0930079155673</v>
      </c>
      <c r="W46" s="94">
        <f>+'Fundg @ proprietary'!W46/ProprietaryRecps!W46</f>
        <v>2545.0031993601278</v>
      </c>
      <c r="X46" s="94">
        <f>+'Fundg @ proprietary'!X46/ProprietaryRecps!X46</f>
        <v>2689.7727333244575</v>
      </c>
      <c r="Y46" s="94">
        <f>+'Fundg @ proprietary'!Y46/ProprietaryRecps!Y46</f>
        <v>3024.9073873717921</v>
      </c>
      <c r="Z46" s="94">
        <f>+'Fundg @ proprietary'!Z46/ProprietaryRecps!Z46</f>
        <v>4250.6200652299558</v>
      </c>
      <c r="AA46" s="94">
        <f>+'Fundg @ proprietary'!AA46/ProprietaryRecps!AA46</f>
        <v>4381.7595047695622</v>
      </c>
      <c r="AB46" s="94">
        <f>+'Fundg @ proprietary'!AB46/ProprietaryRecps!AB46</f>
        <v>3526.895398416887</v>
      </c>
      <c r="AC46" s="94">
        <f>+'Fundg @ proprietary'!AC46/ProprietaryRecps!AC46</f>
        <v>3420.4387810964085</v>
      </c>
      <c r="AD46" s="94">
        <f>+'Fundg @ proprietary'!AD46/ProprietaryRecps!AD46</f>
        <v>3525.7846554921284</v>
      </c>
      <c r="AE46" s="94">
        <f>+'Fundg @ proprietary'!AE46/ProprietaryRecps!AE46</f>
        <v>3545.0275830510482</v>
      </c>
      <c r="AF46" s="94">
        <f>+'Fundg @ proprietary'!AF46/ProprietaryRecps!AF46</f>
        <v>3659.9126711910417</v>
      </c>
      <c r="AG46" s="94">
        <f>+'Fundg @ proprietary'!AG46/ProprietaryRecps!AG46</f>
        <v>3679.5950329295056</v>
      </c>
      <c r="AH46" s="94">
        <f>+'Fundg @ proprietary'!AH46/ProprietaryRecps!AH46</f>
        <v>4146.2410185097287</v>
      </c>
      <c r="AI46" s="94">
        <f>+'Fundg @ proprietary'!AI46/ProprietaryRecps!AI46</f>
        <v>3798.2756237364729</v>
      </c>
      <c r="AJ46" s="94">
        <f>+'Fundg @ proprietary'!AJ46/ProprietaryRecps!AJ46</f>
        <v>4142.0669304721023</v>
      </c>
    </row>
    <row r="47" spans="1:36">
      <c r="A47" s="41" t="s">
        <v>57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>
        <f>+'Fundg @ proprietary'!P47/ProprietaryRecps!P47</f>
        <v>1879.6764386536374</v>
      </c>
      <c r="Q47" s="94">
        <f>+'Fundg @ proprietary'!Q47/ProprietaryRecps!Q47</f>
        <v>1996.2267990074442</v>
      </c>
      <c r="R47" s="94">
        <f>+'Fundg @ proprietary'!R47/ProprietaryRecps!R47</f>
        <v>2332.9932603201346</v>
      </c>
      <c r="S47" s="94">
        <f>+'Fundg @ proprietary'!S47/ProprietaryRecps!S47</f>
        <v>2581.732248008313</v>
      </c>
      <c r="T47" s="94">
        <f>+'Fundg @ proprietary'!T47/ProprietaryRecps!T47</f>
        <v>2639.6364215218082</v>
      </c>
      <c r="U47" s="94">
        <f>+'Fundg @ proprietary'!U47/ProprietaryRecps!U47</f>
        <v>2664.3702010968923</v>
      </c>
      <c r="V47" s="94">
        <f>+'Fundg @ proprietary'!V47/ProprietaryRecps!V47</f>
        <v>2585.068181818182</v>
      </c>
      <c r="W47" s="94">
        <f>+'Fundg @ proprietary'!W47/ProprietaryRecps!W47</f>
        <v>2691.2095366017461</v>
      </c>
      <c r="X47" s="94">
        <f>+'Fundg @ proprietary'!X47/ProprietaryRecps!X47</f>
        <v>2811.200769724182</v>
      </c>
      <c r="Y47" s="94">
        <f>+'Fundg @ proprietary'!Y47/ProprietaryRecps!Y47</f>
        <v>3113.3819163292846</v>
      </c>
      <c r="Z47" s="94">
        <f>+'Fundg @ proprietary'!Z47/ProprietaryRecps!Z47</f>
        <v>4323.6930459183668</v>
      </c>
      <c r="AA47" s="94">
        <f>+'Fundg @ proprietary'!AA47/ProprietaryRecps!AA47</f>
        <v>4558.5695399895458</v>
      </c>
      <c r="AB47" s="94">
        <f>+'Fundg @ proprietary'!AB47/ProprietaryRecps!AB47</f>
        <v>3531.5684845512505</v>
      </c>
      <c r="AC47" s="94">
        <f>+'Fundg @ proprietary'!AC47/ProprietaryRecps!AC47</f>
        <v>3474.3484081104402</v>
      </c>
      <c r="AD47" s="94">
        <f>+'Fundg @ proprietary'!AD47/ProprietaryRecps!AD47</f>
        <v>3540.2457773217034</v>
      </c>
      <c r="AE47" s="94">
        <f>+'Fundg @ proprietary'!AE47/ProprietaryRecps!AE47</f>
        <v>3562.8856354075369</v>
      </c>
      <c r="AF47" s="94">
        <f>+'Fundg @ proprietary'!AF47/ProprietaryRecps!AF47</f>
        <v>4064.3509333333332</v>
      </c>
      <c r="AG47" s="94">
        <f>+'Fundg @ proprietary'!AG47/ProprietaryRecps!AG47</f>
        <v>3992.7212124999996</v>
      </c>
      <c r="AH47" s="94">
        <f>+'Fundg @ proprietary'!AH47/ProprietaryRecps!AH47</f>
        <v>4519.9735119887164</v>
      </c>
      <c r="AI47" s="94">
        <f>+'Fundg @ proprietary'!AI47/ProprietaryRecps!AI47</f>
        <v>4478.5708210180619</v>
      </c>
      <c r="AJ47" s="94">
        <f>+'Fundg @ proprietary'!AJ47/ProprietaryRecps!AJ47</f>
        <v>4188.357172061329</v>
      </c>
    </row>
    <row r="48" spans="1:36">
      <c r="A48" s="41" t="s">
        <v>58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>
        <f>+'Fundg @ proprietary'!P48/ProprietaryRecps!P48</f>
        <v>1800.0030581039755</v>
      </c>
      <c r="Q48" s="94">
        <f>+'Fundg @ proprietary'!Q48/ProprietaryRecps!Q48</f>
        <v>1797.7256637168141</v>
      </c>
      <c r="R48" s="94">
        <f>+'Fundg @ proprietary'!R48/ProprietaryRecps!R48</f>
        <v>2055.7173396674584</v>
      </c>
      <c r="S48" s="94">
        <f>+'Fundg @ proprietary'!S48/ProprietaryRecps!S48</f>
        <v>2092.125813449024</v>
      </c>
      <c r="T48" s="94">
        <f>+'Fundg @ proprietary'!T48/ProprietaryRecps!T48</f>
        <v>2060.2317757009346</v>
      </c>
      <c r="U48" s="94">
        <f>+'Fundg @ proprietary'!U48/ProprietaryRecps!U48</f>
        <v>2086.7465321563682</v>
      </c>
      <c r="V48" s="94">
        <f>+'Fundg @ proprietary'!V48/ProprietaryRecps!V48</f>
        <v>2037.2151224707136</v>
      </c>
      <c r="W48" s="94">
        <f>+'Fundg @ proprietary'!W48/ProprietaryRecps!W48</f>
        <v>2057.1662049861498</v>
      </c>
      <c r="X48" s="94">
        <f>+'Fundg @ proprietary'!X48/ProprietaryRecps!X48</f>
        <v>2311.2296849087893</v>
      </c>
      <c r="Y48" s="94">
        <f>+'Fundg @ proprietary'!Y48/ProprietaryRecps!Y48</f>
        <v>2463.7454010301694</v>
      </c>
      <c r="Z48" s="94">
        <f>+'Fundg @ proprietary'!Z48/ProprietaryRecps!Z48</f>
        <v>4094.8350882352934</v>
      </c>
      <c r="AA48" s="94">
        <f>+'Fundg @ proprietary'!AA48/ProprietaryRecps!AA48</f>
        <v>4836.5121130221132</v>
      </c>
      <c r="AB48" s="94">
        <f>+'Fundg @ proprietary'!AB48/ProprietaryRecps!AB48</f>
        <v>3619.8316712328769</v>
      </c>
      <c r="AC48" s="94">
        <f>+'Fundg @ proprietary'!AC48/ProprietaryRecps!AC48</f>
        <v>3665.0864596273286</v>
      </c>
      <c r="AD48" s="94">
        <f>+'Fundg @ proprietary'!AD48/ProprietaryRecps!AD48</f>
        <v>3885.4426397515531</v>
      </c>
      <c r="AE48" s="94">
        <f>+'Fundg @ proprietary'!AE48/ProprietaryRecps!AE48</f>
        <v>3787.5890712074306</v>
      </c>
      <c r="AF48" s="94">
        <f>+'Fundg @ proprietary'!AF48/ProprietaryRecps!AF48</f>
        <v>3778.0528799999997</v>
      </c>
      <c r="AG48" s="94">
        <f>+'Fundg @ proprietary'!AG48/ProprietaryRecps!AG48</f>
        <v>3879.8168487394955</v>
      </c>
      <c r="AH48" s="94">
        <f>+'Fundg @ proprietary'!AH48/ProprietaryRecps!AH48</f>
        <v>4554.5972265625005</v>
      </c>
      <c r="AI48" s="94">
        <f>+'Fundg @ proprietary'!AI48/ProprietaryRecps!AI48</f>
        <v>4672.9856118143462</v>
      </c>
      <c r="AJ48" s="94">
        <f>+'Fundg @ proprietary'!AJ48/ProprietaryRecps!AJ48</f>
        <v>4211.8804566210047</v>
      </c>
    </row>
    <row r="49" spans="1:36">
      <c r="A49" s="41" t="s">
        <v>59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>
        <f>+'Fundg @ proprietary'!P49/ProprietaryRecps!P49</f>
        <v>1755.425</v>
      </c>
      <c r="Q49" s="94">
        <f>+'Fundg @ proprietary'!Q49/ProprietaryRecps!Q49</f>
        <v>1829.231253380538</v>
      </c>
      <c r="R49" s="94">
        <f>+'Fundg @ proprietary'!R49/ProprietaryRecps!R49</f>
        <v>2089.6368910915025</v>
      </c>
      <c r="S49" s="94">
        <f>+'Fundg @ proprietary'!S49/ProprietaryRecps!S49</f>
        <v>2267.3300114231693</v>
      </c>
      <c r="T49" s="94">
        <f>+'Fundg @ proprietary'!T49/ProprietaryRecps!T49</f>
        <v>2330.0199600072715</v>
      </c>
      <c r="U49" s="94">
        <f>+'Fundg @ proprietary'!U49/ProprietaryRecps!U49</f>
        <v>2344.1019616714602</v>
      </c>
      <c r="V49" s="94">
        <f>+'Fundg @ proprietary'!V49/ProprietaryRecps!V49</f>
        <v>2379.091279051283</v>
      </c>
      <c r="W49" s="94">
        <f>+'Fundg @ proprietary'!W49/ProprietaryRecps!W49</f>
        <v>2393.6841693497427</v>
      </c>
      <c r="X49" s="94">
        <f>+'Fundg @ proprietary'!X49/ProprietaryRecps!X49</f>
        <v>2570.1872407610585</v>
      </c>
      <c r="Y49" s="94">
        <f>+'Fundg @ proprietary'!Y49/ProprietaryRecps!Y49</f>
        <v>2899.4070474902824</v>
      </c>
      <c r="Z49" s="94">
        <f>+'Fundg @ proprietary'!Z49/ProprietaryRecps!Z49</f>
        <v>3656.7591390434904</v>
      </c>
      <c r="AA49" s="94">
        <f>+'Fundg @ proprietary'!AA49/ProprietaryRecps!AA49</f>
        <v>3803.7738845233216</v>
      </c>
      <c r="AB49" s="94">
        <f>+'Fundg @ proprietary'!AB49/ProprietaryRecps!AB49</f>
        <v>3291.4821573012464</v>
      </c>
      <c r="AC49" s="94">
        <f>+'Fundg @ proprietary'!AC49/ProprietaryRecps!AC49</f>
        <v>3347.5763755442531</v>
      </c>
      <c r="AD49" s="94">
        <f>+'Fundg @ proprietary'!AD49/ProprietaryRecps!AD49</f>
        <v>3510.1185438294119</v>
      </c>
      <c r="AE49" s="94">
        <f>+'Fundg @ proprietary'!AE49/ProprietaryRecps!AE49</f>
        <v>3503.2481993370156</v>
      </c>
      <c r="AF49" s="94">
        <f>+'Fundg @ proprietary'!AF49/ProprietaryRecps!AF49</f>
        <v>3532.406112374777</v>
      </c>
      <c r="AG49" s="94">
        <f>+'Fundg @ proprietary'!AG49/ProprietaryRecps!AG49</f>
        <v>3439.3801886043298</v>
      </c>
      <c r="AH49" s="94">
        <f>+'Fundg @ proprietary'!AH49/ProprietaryRecps!AH49</f>
        <v>3886.4310427889009</v>
      </c>
      <c r="AI49" s="94">
        <f>+'Fundg @ proprietary'!AI49/ProprietaryRecps!AI49</f>
        <v>3892.0697424336668</v>
      </c>
      <c r="AJ49" s="94">
        <f>+'Fundg @ proprietary'!AJ49/ProprietaryRecps!AJ49</f>
        <v>3936.3913861386141</v>
      </c>
    </row>
    <row r="50" spans="1:36">
      <c r="A50" s="41" t="s">
        <v>60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>
        <f>+'Fundg @ proprietary'!P50/ProprietaryRecps!P50</f>
        <v>1670.646940147949</v>
      </c>
      <c r="Q50" s="94">
        <f>+'Fundg @ proprietary'!Q50/ProprietaryRecps!Q50</f>
        <v>1846.7176403207332</v>
      </c>
      <c r="R50" s="94">
        <f>+'Fundg @ proprietary'!R50/ProprietaryRecps!R50</f>
        <v>1986.2727272727273</v>
      </c>
      <c r="S50" s="94">
        <f>+'Fundg @ proprietary'!S50/ProprietaryRecps!S50</f>
        <v>2092.1330425299889</v>
      </c>
      <c r="T50" s="94">
        <f>+'Fundg @ proprietary'!T50/ProprietaryRecps!T50</f>
        <v>2127.9797456429583</v>
      </c>
      <c r="U50" s="94">
        <f>+'Fundg @ proprietary'!U50/ProprietaryRecps!U50</f>
        <v>2182.4670353041261</v>
      </c>
      <c r="V50" s="94">
        <f>+'Fundg @ proprietary'!V50/ProprietaryRecps!V50</f>
        <v>2080.2366384076668</v>
      </c>
      <c r="W50" s="94">
        <f>+'Fundg @ proprietary'!W50/ProprietaryRecps!W50</f>
        <v>1972.1047828823159</v>
      </c>
      <c r="X50" s="94">
        <f>+'Fundg @ proprietary'!X50/ProprietaryRecps!X50</f>
        <v>2161.7401693889897</v>
      </c>
      <c r="Y50" s="94">
        <f>+'Fundg @ proprietary'!Y50/ProprietaryRecps!Y50</f>
        <v>2468.7538285714286</v>
      </c>
      <c r="Z50" s="94">
        <f>+'Fundg @ proprietary'!Z50/ProprietaryRecps!Z50</f>
        <v>2878.2187370289457</v>
      </c>
      <c r="AA50" s="94">
        <f>+'Fundg @ proprietary'!AA50/ProprietaryRecps!AA50</f>
        <v>3149.7256020636619</v>
      </c>
      <c r="AB50" s="94">
        <f>+'Fundg @ proprietary'!AB50/ProprietaryRecps!AB50</f>
        <v>2827.7217007651366</v>
      </c>
      <c r="AC50" s="94">
        <f>+'Fundg @ proprietary'!AC50/ProprietaryRecps!AC50</f>
        <v>2786.550870140999</v>
      </c>
      <c r="AD50" s="94">
        <f>+'Fundg @ proprietary'!AD50/ProprietaryRecps!AD50</f>
        <v>2896.081975556931</v>
      </c>
      <c r="AE50" s="94">
        <f>+'Fundg @ proprietary'!AE50/ProprietaryRecps!AE50</f>
        <v>3073.8824461105905</v>
      </c>
      <c r="AF50" s="94">
        <f>+'Fundg @ proprietary'!AF50/ProprietaryRecps!AF50</f>
        <v>2865.3523469266438</v>
      </c>
      <c r="AG50" s="94">
        <f>+'Fundg @ proprietary'!AG50/ProprietaryRecps!AG50</f>
        <v>2944.0977428106348</v>
      </c>
      <c r="AH50" s="94">
        <f>+'Fundg @ proprietary'!AH50/ProprietaryRecps!AH50</f>
        <v>3161.092681650246</v>
      </c>
      <c r="AI50" s="94">
        <f>+'Fundg @ proprietary'!AI50/ProprietaryRecps!AI50</f>
        <v>3292.2906333973128</v>
      </c>
      <c r="AJ50" s="94">
        <f>+'Fundg @ proprietary'!AJ50/ProprietaryRecps!AJ50</f>
        <v>3157.7618736616701</v>
      </c>
    </row>
    <row r="51" spans="1:36">
      <c r="A51" s="42" t="s">
        <v>61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>
        <f>+'Fundg @ proprietary'!P51/ProprietaryRecps!P51</f>
        <v>1735.0905006418486</v>
      </c>
      <c r="Q51" s="94">
        <f>+'Fundg @ proprietary'!Q51/ProprietaryRecps!Q51</f>
        <v>1835.8751600512164</v>
      </c>
      <c r="R51" s="94">
        <f>+'Fundg @ proprietary'!R51/ProprietaryRecps!R51</f>
        <v>2036.6452469463622</v>
      </c>
      <c r="S51" s="94">
        <f>+'Fundg @ proprietary'!S51/ProprietaryRecps!S51</f>
        <v>2340.0521327014217</v>
      </c>
      <c r="T51" s="94">
        <f>+'Fundg @ proprietary'!T51/ProprietaryRecps!T51</f>
        <v>2347.9299867899604</v>
      </c>
      <c r="U51" s="94">
        <f>+'Fundg @ proprietary'!U51/ProprietaryRecps!U51</f>
        <v>2264.7142473118279</v>
      </c>
      <c r="V51" s="94">
        <f>+'Fundg @ proprietary'!V51/ProprietaryRecps!V51</f>
        <v>2197.1084848484847</v>
      </c>
      <c r="W51" s="94">
        <f>+'Fundg @ proprietary'!W51/ProprietaryRecps!W51</f>
        <v>2281.1955667789002</v>
      </c>
      <c r="X51" s="94">
        <f>+'Fundg @ proprietary'!X51/ProprietaryRecps!X51</f>
        <v>2500.1437430786268</v>
      </c>
      <c r="Y51" s="94">
        <f>+'Fundg @ proprietary'!Y51/ProprietaryRecps!Y51</f>
        <v>2772.3765182186235</v>
      </c>
      <c r="Z51" s="94">
        <f>+'Fundg @ proprietary'!Z51/ProprietaryRecps!Z51</f>
        <v>3819.7367627008607</v>
      </c>
      <c r="AA51" s="94">
        <f>+'Fundg @ proprietary'!AA51/ProprietaryRecps!AA51</f>
        <v>3892.2486736540491</v>
      </c>
      <c r="AB51" s="94">
        <f>+'Fundg @ proprietary'!AB51/ProprietaryRecps!AB51</f>
        <v>3356.3831768731352</v>
      </c>
      <c r="AC51" s="94">
        <f>+'Fundg @ proprietary'!AC51/ProprietaryRecps!AC51</f>
        <v>3305.2915953343991</v>
      </c>
      <c r="AD51" s="94">
        <f>+'Fundg @ proprietary'!AD51/ProprietaryRecps!AD51</f>
        <v>3257.6213560658316</v>
      </c>
      <c r="AE51" s="94">
        <f>+'Fundg @ proprietary'!AE51/ProprietaryRecps!AE51</f>
        <v>3321.949136209495</v>
      </c>
      <c r="AF51" s="94">
        <f>+'Fundg @ proprietary'!AF51/ProprietaryRecps!AF51</f>
        <v>3416.8856866866863</v>
      </c>
      <c r="AG51" s="94">
        <f>+'Fundg @ proprietary'!AG51/ProprietaryRecps!AG51</f>
        <v>3514.6388648648644</v>
      </c>
      <c r="AH51" s="94">
        <f>+'Fundg @ proprietary'!AH51/ProprietaryRecps!AH51</f>
        <v>4040.7416048144428</v>
      </c>
      <c r="AI51" s="94">
        <f>+'Fundg @ proprietary'!AI51/ProprietaryRecps!AI51</f>
        <v>3880.7221048252918</v>
      </c>
      <c r="AJ51" s="94">
        <f>+'Fundg @ proprietary'!AJ51/ProprietaryRecps!AJ51</f>
        <v>3877.3073130193902</v>
      </c>
    </row>
    <row r="52" spans="1:36">
      <c r="A52" s="39" t="s">
        <v>62</v>
      </c>
      <c r="P52" s="1">
        <f>+'Fundg @ proprietary'!P52/ProprietaryRecps!P52</f>
        <v>1828.3821313240044</v>
      </c>
      <c r="Q52" s="1">
        <f>+'Fundg @ proprietary'!Q52/ProprietaryRecps!Q52</f>
        <v>1933.7234071093226</v>
      </c>
      <c r="R52" s="1">
        <f>+'Fundg @ proprietary'!R52/ProprietaryRecps!R52</f>
        <v>2187.7514355611429</v>
      </c>
      <c r="S52" s="1">
        <f>+'Fundg @ proprietary'!S52/ProprietaryRecps!S52</f>
        <v>2374.6328164708484</v>
      </c>
      <c r="T52" s="1">
        <f>+'Fundg @ proprietary'!T52/ProprietaryRecps!T52</f>
        <v>2434.3371773677472</v>
      </c>
      <c r="U52" s="1">
        <f>+'Fundg @ proprietary'!U52/ProprietaryRecps!U52</f>
        <v>2431.1526503162036</v>
      </c>
      <c r="V52" s="1">
        <f>+'Fundg @ proprietary'!V52/ProprietaryRecps!V52</f>
        <v>2419.4405936468252</v>
      </c>
      <c r="W52" s="1">
        <f>+'Fundg @ proprietary'!W52/ProprietaryRecps!W52</f>
        <v>2425.8437727232135</v>
      </c>
      <c r="X52" s="1">
        <f>+'Fundg @ proprietary'!X52/ProprietaryRecps!X52</f>
        <v>2564.3728864530462</v>
      </c>
      <c r="Y52" s="1">
        <f>+'Fundg @ proprietary'!Y52/ProprietaryRecps!Y52</f>
        <v>2887.7436908560662</v>
      </c>
      <c r="Z52" s="1">
        <f>+'Fundg @ proprietary'!Z52/ProprietaryRecps!Z52</f>
        <v>3545.183148119183</v>
      </c>
      <c r="AA52" s="1">
        <f>+'Fundg @ proprietary'!AA52/ProprietaryRecps!AA52</f>
        <v>3672.7028759108453</v>
      </c>
      <c r="AB52" s="1">
        <f>+'Fundg @ proprietary'!AB52/ProprietaryRecps!AB52</f>
        <v>3286.4852720958447</v>
      </c>
      <c r="AC52" s="1">
        <f>+'Fundg @ proprietary'!AC52/ProprietaryRecps!AC52</f>
        <v>3319.3799687047781</v>
      </c>
      <c r="AD52" s="1">
        <f>+'Fundg @ proprietary'!AD52/ProprietaryRecps!AD52</f>
        <v>3422.9731741508563</v>
      </c>
      <c r="AE52" s="1">
        <f>+'Fundg @ proprietary'!AE52/ProprietaryRecps!AE52</f>
        <v>3477.0148111263734</v>
      </c>
      <c r="AF52" s="1">
        <f>+'Fundg @ proprietary'!AF52/ProprietaryRecps!AF52</f>
        <v>3504.2571252849284</v>
      </c>
      <c r="AG52" s="1">
        <f>+'Fundg @ proprietary'!AG52/ProprietaryRecps!AG52</f>
        <v>3518.5288565717833</v>
      </c>
      <c r="AH52" s="1">
        <f>+'Fundg @ proprietary'!AH52/ProprietaryRecps!AH52</f>
        <v>3925.1680125850157</v>
      </c>
      <c r="AI52" s="1">
        <f>+'Fundg @ proprietary'!AI52/ProprietaryRecps!AI52</f>
        <v>4001.4066285761264</v>
      </c>
      <c r="AJ52" s="1">
        <f>+'Fundg @ proprietary'!AJ52/ProprietaryRecps!AJ52</f>
        <v>4086.617797939492</v>
      </c>
    </row>
    <row r="53" spans="1:36">
      <c r="A53" s="40" t="s">
        <v>113</v>
      </c>
      <c r="B53" s="40">
        <f t="shared" ref="B53:Z53" si="18">(B52/B4)*100</f>
        <v>0</v>
      </c>
      <c r="C53" s="40">
        <f t="shared" si="18"/>
        <v>0</v>
      </c>
      <c r="D53" s="40">
        <f t="shared" si="18"/>
        <v>0</v>
      </c>
      <c r="E53" s="40">
        <f t="shared" si="18"/>
        <v>0</v>
      </c>
      <c r="F53" s="40">
        <f t="shared" si="18"/>
        <v>0</v>
      </c>
      <c r="G53" s="40">
        <f t="shared" si="18"/>
        <v>0</v>
      </c>
      <c r="H53" s="40">
        <f t="shared" si="18"/>
        <v>0</v>
      </c>
      <c r="I53" s="40">
        <f t="shared" si="18"/>
        <v>0</v>
      </c>
      <c r="J53" s="40">
        <f t="shared" si="18"/>
        <v>0</v>
      </c>
      <c r="K53" s="40">
        <f t="shared" si="18"/>
        <v>0</v>
      </c>
      <c r="L53" s="40">
        <f t="shared" si="18"/>
        <v>0</v>
      </c>
      <c r="M53" s="40">
        <f t="shared" si="18"/>
        <v>0</v>
      </c>
      <c r="N53" s="40">
        <f t="shared" si="18"/>
        <v>0</v>
      </c>
      <c r="O53" s="40">
        <f t="shared" si="18"/>
        <v>0</v>
      </c>
      <c r="P53" s="40">
        <f t="shared" si="18"/>
        <v>99.977794848807008</v>
      </c>
      <c r="Q53" s="40">
        <f t="shared" si="18"/>
        <v>100.99541598763031</v>
      </c>
      <c r="R53" s="40">
        <f t="shared" si="18"/>
        <v>101.01847980224494</v>
      </c>
      <c r="S53" s="40">
        <f t="shared" si="18"/>
        <v>101.8308382487177</v>
      </c>
      <c r="T53" s="40">
        <f t="shared" si="18"/>
        <v>102.90206587495658</v>
      </c>
      <c r="U53" s="40">
        <f t="shared" si="18"/>
        <v>102.61791489256036</v>
      </c>
      <c r="V53" s="40">
        <f t="shared" si="18"/>
        <v>103.39899185138459</v>
      </c>
      <c r="W53" s="40">
        <f t="shared" si="18"/>
        <v>102.96485630041312</v>
      </c>
      <c r="X53" s="40">
        <f t="shared" si="18"/>
        <v>102.13690592444364</v>
      </c>
      <c r="Y53" s="40">
        <f t="shared" si="18"/>
        <v>101.48640624468341</v>
      </c>
      <c r="Z53" s="40">
        <f t="shared" si="18"/>
        <v>99.601339618769373</v>
      </c>
      <c r="AA53" s="40">
        <f t="shared" ref="AA53:AB53" si="19">(AA52/AA4)*100</f>
        <v>95.543410829445492</v>
      </c>
      <c r="AB53" s="40">
        <f t="shared" si="19"/>
        <v>98.439825627562328</v>
      </c>
      <c r="AC53" s="40">
        <f t="shared" ref="AC53:AD53" si="20">(AC52/AC4)*100</f>
        <v>98.56169085935143</v>
      </c>
      <c r="AD53" s="40">
        <f t="shared" si="20"/>
        <v>99.680426614293424</v>
      </c>
      <c r="AE53" s="40">
        <f t="shared" ref="AE53:AF53" si="21">(AE52/AE4)*100</f>
        <v>100.38159139939418</v>
      </c>
      <c r="AF53" s="40">
        <f t="shared" si="21"/>
        <v>100.00754865973968</v>
      </c>
      <c r="AG53" s="40">
        <f t="shared" ref="AG53:AH53" si="22">(AG52/AG4)*100</f>
        <v>101.08517089889715</v>
      </c>
      <c r="AH53" s="40">
        <f t="shared" si="22"/>
        <v>100.6675712557674</v>
      </c>
      <c r="AI53" s="40">
        <f t="shared" ref="AI53:AJ53" si="23">(AI52/AI4)*100</f>
        <v>101.2686801895275</v>
      </c>
      <c r="AJ53" s="40">
        <f t="shared" si="23"/>
        <v>100.38140847284818</v>
      </c>
    </row>
    <row r="54" spans="1:36">
      <c r="A54" s="41" t="s">
        <v>63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>
        <f>+'Fundg @ proprietary'!P54/ProprietaryRecps!P54</f>
        <v>1654.710147822613</v>
      </c>
      <c r="Q54" s="94">
        <f>+'Fundg @ proprietary'!Q54/ProprietaryRecps!Q54</f>
        <v>1705.7185556670011</v>
      </c>
      <c r="R54" s="94">
        <f>+'Fundg @ proprietary'!R54/ProprietaryRecps!R54</f>
        <v>1956.2327085752197</v>
      </c>
      <c r="S54" s="94">
        <f>+'Fundg @ proprietary'!S54/ProprietaryRecps!S54</f>
        <v>2162.8527173913044</v>
      </c>
      <c r="T54" s="94">
        <f>+'Fundg @ proprietary'!T54/ProprietaryRecps!T54</f>
        <v>2167.2503540690709</v>
      </c>
      <c r="U54" s="94">
        <f>+'Fundg @ proprietary'!U54/ProprietaryRecps!U54</f>
        <v>2185.0593152064453</v>
      </c>
      <c r="V54" s="94">
        <f>+'Fundg @ proprietary'!V54/ProprietaryRecps!V54</f>
        <v>2120.9750190072773</v>
      </c>
      <c r="W54" s="94">
        <f>+'Fundg @ proprietary'!W54/ProprietaryRecps!W54</f>
        <v>2170.4374641970594</v>
      </c>
      <c r="X54" s="94">
        <f>+'Fundg @ proprietary'!X54/ProprietaryRecps!X54</f>
        <v>2343.6834107218237</v>
      </c>
      <c r="Y54" s="94">
        <f>+'Fundg @ proprietary'!Y54/ProprietaryRecps!Y54</f>
        <v>2649.2351670506914</v>
      </c>
      <c r="Z54" s="94">
        <f>+'Fundg @ proprietary'!Z54/ProprietaryRecps!Z54</f>
        <v>3253.0670573443394</v>
      </c>
      <c r="AA54" s="94">
        <f>+'Fundg @ proprietary'!AA54/ProprietaryRecps!AA54</f>
        <v>3348.0675204791687</v>
      </c>
      <c r="AB54" s="94">
        <f>+'Fundg @ proprietary'!AB54/ProprietaryRecps!AB54</f>
        <v>3060.6882483187164</v>
      </c>
      <c r="AC54" s="94">
        <f>+'Fundg @ proprietary'!AC54/ProprietaryRecps!AC54</f>
        <v>3082.4104773750296</v>
      </c>
      <c r="AD54" s="94">
        <f>+'Fundg @ proprietary'!AD54/ProprietaryRecps!AD54</f>
        <v>3160.3189986069651</v>
      </c>
      <c r="AE54" s="94">
        <f>+'Fundg @ proprietary'!AE54/ProprietaryRecps!AE54</f>
        <v>3119.3345224830878</v>
      </c>
      <c r="AF54" s="94">
        <f>+'Fundg @ proprietary'!AF54/ProprietaryRecps!AF54</f>
        <v>3098.0859090310987</v>
      </c>
      <c r="AG54" s="94">
        <f>+'Fundg @ proprietary'!AG54/ProprietaryRecps!AG54</f>
        <v>3071.4492329585219</v>
      </c>
      <c r="AH54" s="94">
        <f>+'Fundg @ proprietary'!AH54/ProprietaryRecps!AH54</f>
        <v>3251.6542213727048</v>
      </c>
      <c r="AI54" s="94">
        <f>+'Fundg @ proprietary'!AI54/ProprietaryRecps!AI54</f>
        <v>3551.8106153157191</v>
      </c>
      <c r="AJ54" s="94">
        <f>+'Fundg @ proprietary'!AJ54/ProprietaryRecps!AJ54</f>
        <v>3672.0241471611116</v>
      </c>
    </row>
    <row r="55" spans="1:36">
      <c r="A55" s="41" t="s">
        <v>64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>
        <f>+'Fundg @ proprietary'!P55/ProprietaryRecps!P55</f>
        <v>1583.1807580174927</v>
      </c>
      <c r="Q55" s="94">
        <f>+'Fundg @ proprietary'!Q55/ProprietaryRecps!Q55</f>
        <v>1705.8004467609828</v>
      </c>
      <c r="R55" s="94">
        <f>+'Fundg @ proprietary'!R55/ProprietaryRecps!R55</f>
        <v>1888.6841750841752</v>
      </c>
      <c r="S55" s="94">
        <f>+'Fundg @ proprietary'!S55/ProprietaryRecps!S55</f>
        <v>2073.073595505618</v>
      </c>
      <c r="T55" s="94">
        <f>+'Fundg @ proprietary'!T55/ProprietaryRecps!T55</f>
        <v>2025.6171396772399</v>
      </c>
      <c r="U55" s="94">
        <f>+'Fundg @ proprietary'!U55/ProprietaryRecps!U55</f>
        <v>2070.1563275434241</v>
      </c>
      <c r="V55" s="94">
        <f>+'Fundg @ proprietary'!V55/ProprietaryRecps!V55</f>
        <v>2188.38623046875</v>
      </c>
      <c r="W55" s="94">
        <f>+'Fundg @ proprietary'!W55/ProprietaryRecps!W55</f>
        <v>2226.6829268292681</v>
      </c>
      <c r="X55" s="94">
        <f>+'Fundg @ proprietary'!X55/ProprietaryRecps!X55</f>
        <v>2284.14111829593</v>
      </c>
      <c r="Y55" s="94">
        <f>+'Fundg @ proprietary'!Y55/ProprietaryRecps!Y55</f>
        <v>2731.3468208092486</v>
      </c>
      <c r="Z55" s="94">
        <f>+'Fundg @ proprietary'!Z55/ProprietaryRecps!Z55</f>
        <v>3156.0707134020622</v>
      </c>
      <c r="AA55" s="94">
        <f>+'Fundg @ proprietary'!AA55/ProprietaryRecps!AA55</f>
        <v>3125.858529519619</v>
      </c>
      <c r="AB55" s="94">
        <f>+'Fundg @ proprietary'!AB55/ProprietaryRecps!AB55</f>
        <v>2860.5661596670448</v>
      </c>
      <c r="AC55" s="94">
        <f>+'Fundg @ proprietary'!AC55/ProprietaryRecps!AC55</f>
        <v>3143.6572594142262</v>
      </c>
      <c r="AD55" s="94">
        <f>+'Fundg @ proprietary'!AD55/ProprietaryRecps!AD55</f>
        <v>3186.7143569682153</v>
      </c>
      <c r="AE55" s="94">
        <f>+'Fundg @ proprietary'!AE55/ProprietaryRecps!AE55</f>
        <v>3191.1799116557427</v>
      </c>
      <c r="AF55" s="94">
        <f>+'Fundg @ proprietary'!AF55/ProprietaryRecps!AF55</f>
        <v>3224.0910632078912</v>
      </c>
      <c r="AG55" s="94">
        <f>+'Fundg @ proprietary'!AG55/ProprietaryRecps!AG55</f>
        <v>3214.8086583900681</v>
      </c>
      <c r="AH55" s="94">
        <f>+'Fundg @ proprietary'!AH55/ProprietaryRecps!AH55</f>
        <v>3543.9600041788544</v>
      </c>
      <c r="AI55" s="94">
        <f>+'Fundg @ proprietary'!AI55/ProprietaryRecps!AI55</f>
        <v>3614.8480992098325</v>
      </c>
      <c r="AJ55" s="94">
        <f>+'Fundg @ proprietary'!AJ55/ProprietaryRecps!AJ55</f>
        <v>3701.298688108337</v>
      </c>
    </row>
    <row r="56" spans="1:36">
      <c r="A56" s="41" t="s">
        <v>65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>
        <f>+'Fundg @ proprietary'!P56/ProprietaryRecps!P56</f>
        <v>1742.8146900269542</v>
      </c>
      <c r="Q56" s="94">
        <f>+'Fundg @ proprietary'!Q56/ProprietaryRecps!Q56</f>
        <v>1839.2673992673992</v>
      </c>
      <c r="R56" s="94">
        <f>+'Fundg @ proprietary'!R56/ProprietaryRecps!R56</f>
        <v>2076.1817554750819</v>
      </c>
      <c r="S56" s="94">
        <f>+'Fundg @ proprietary'!S56/ProprietaryRecps!S56</f>
        <v>2203.92845659164</v>
      </c>
      <c r="T56" s="94">
        <f>+'Fundg @ proprietary'!T56/ProprietaryRecps!T56</f>
        <v>2384.2918364826478</v>
      </c>
      <c r="U56" s="94">
        <f>+'Fundg @ proprietary'!U56/ProprietaryRecps!U56</f>
        <v>2317.9860233349536</v>
      </c>
      <c r="V56" s="94">
        <f>+'Fundg @ proprietary'!V56/ProprietaryRecps!V56</f>
        <v>2289.1891491985202</v>
      </c>
      <c r="W56" s="94">
        <f>+'Fundg @ proprietary'!W56/ProprietaryRecps!W56</f>
        <v>2284.9723485313998</v>
      </c>
      <c r="X56" s="94">
        <f>+'Fundg @ proprietary'!X56/ProprietaryRecps!X56</f>
        <v>2445.5444106720702</v>
      </c>
      <c r="Y56" s="94">
        <f>+'Fundg @ proprietary'!Y56/ProprietaryRecps!Y56</f>
        <v>2818.0096719135217</v>
      </c>
      <c r="Z56" s="94">
        <f>+'Fundg @ proprietary'!Z56/ProprietaryRecps!Z56</f>
        <v>3472.9081954370531</v>
      </c>
      <c r="AA56" s="94">
        <f>+'Fundg @ proprietary'!AA56/ProprietaryRecps!AA56</f>
        <v>3532.3580065128131</v>
      </c>
      <c r="AB56" s="94">
        <f>+'Fundg @ proprietary'!AB56/ProprietaryRecps!AB56</f>
        <v>3272.7422683623145</v>
      </c>
      <c r="AC56" s="94">
        <f>+'Fundg @ proprietary'!AC56/ProprietaryRecps!AC56</f>
        <v>3345.8938295382959</v>
      </c>
      <c r="AD56" s="94">
        <f>+'Fundg @ proprietary'!AD56/ProprietaryRecps!AD56</f>
        <v>3364.6864362199813</v>
      </c>
      <c r="AE56" s="94">
        <f>+'Fundg @ proprietary'!AE56/ProprietaryRecps!AE56</f>
        <v>3381.5580323320064</v>
      </c>
      <c r="AF56" s="94">
        <f>+'Fundg @ proprietary'!AF56/ProprietaryRecps!AF56</f>
        <v>3383.7068096054886</v>
      </c>
      <c r="AG56" s="94">
        <f>+'Fundg @ proprietary'!AG56/ProprietaryRecps!AG56</f>
        <v>3378.1708919148946</v>
      </c>
      <c r="AH56" s="94">
        <f>+'Fundg @ proprietary'!AH56/ProprietaryRecps!AH56</f>
        <v>3663.600739201157</v>
      </c>
      <c r="AI56" s="94">
        <f>+'Fundg @ proprietary'!AI56/ProprietaryRecps!AI56</f>
        <v>3783.8140983039107</v>
      </c>
      <c r="AJ56" s="94">
        <f>+'Fundg @ proprietary'!AJ56/ProprietaryRecps!AJ56</f>
        <v>3680.0861330275225</v>
      </c>
    </row>
    <row r="57" spans="1:36">
      <c r="A57" s="41" t="s">
        <v>66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>
        <f>+'Fundg @ proprietary'!P57/ProprietaryRecps!P57</f>
        <v>1664.3232738911752</v>
      </c>
      <c r="Q57" s="94">
        <f>+'Fundg @ proprietary'!Q57/ProprietaryRecps!Q57</f>
        <v>1734.9306104523496</v>
      </c>
      <c r="R57" s="94">
        <f>+'Fundg @ proprietary'!R57/ProprietaryRecps!R57</f>
        <v>1904.0498023715415</v>
      </c>
      <c r="S57" s="94">
        <f>+'Fundg @ proprietary'!S57/ProprietaryRecps!S57</f>
        <v>2099.0466966447598</v>
      </c>
      <c r="T57" s="94">
        <f>+'Fundg @ proprietary'!T57/ProprietaryRecps!T57</f>
        <v>2224.4014778325122</v>
      </c>
      <c r="U57" s="94">
        <f>+'Fundg @ proprietary'!U57/ProprietaryRecps!U57</f>
        <v>2243.6765873015875</v>
      </c>
      <c r="V57" s="94">
        <f>+'Fundg @ proprietary'!V57/ProprietaryRecps!V57</f>
        <v>2189.0047058823529</v>
      </c>
      <c r="W57" s="94">
        <f>+'Fundg @ proprietary'!W57/ProprietaryRecps!W57</f>
        <v>2293.7864566929134</v>
      </c>
      <c r="X57" s="94">
        <f>+'Fundg @ proprietary'!X57/ProprietaryRecps!X57</f>
        <v>2438.7076338295851</v>
      </c>
      <c r="Y57" s="94">
        <f>+'Fundg @ proprietary'!Y57/ProprietaryRecps!Y57</f>
        <v>2797.1022970903523</v>
      </c>
      <c r="Z57" s="94">
        <f>+'Fundg @ proprietary'!Z57/ProprietaryRecps!Z57</f>
        <v>3624.6231817104949</v>
      </c>
      <c r="AA57" s="94">
        <f>+'Fundg @ proprietary'!AA57/ProprietaryRecps!AA57</f>
        <v>3649.725136120564</v>
      </c>
      <c r="AB57" s="94">
        <f>+'Fundg @ proprietary'!AB57/ProprietaryRecps!AB57</f>
        <v>3245.8871444568872</v>
      </c>
      <c r="AC57" s="94">
        <f>+'Fundg @ proprietary'!AC57/ProprietaryRecps!AC57</f>
        <v>3300.0517624642739</v>
      </c>
      <c r="AD57" s="94">
        <f>+'Fundg @ proprietary'!AD57/ProprietaryRecps!AD57</f>
        <v>3228.2262603150784</v>
      </c>
      <c r="AE57" s="94">
        <f>+'Fundg @ proprietary'!AE57/ProprietaryRecps!AE57</f>
        <v>3196.8003069954707</v>
      </c>
      <c r="AF57" s="94">
        <f>+'Fundg @ proprietary'!AF57/ProprietaryRecps!AF57</f>
        <v>3336.1680309544281</v>
      </c>
      <c r="AG57" s="94">
        <f>+'Fundg @ proprietary'!AG57/ProprietaryRecps!AG57</f>
        <v>3324.5287086092712</v>
      </c>
      <c r="AH57" s="94">
        <f>+'Fundg @ proprietary'!AH57/ProprietaryRecps!AH57</f>
        <v>3691.5859766277131</v>
      </c>
      <c r="AI57" s="94">
        <f>+'Fundg @ proprietary'!AI57/ProprietaryRecps!AI57</f>
        <v>3936.1987376725838</v>
      </c>
      <c r="AJ57" s="94">
        <f>+'Fundg @ proprietary'!AJ57/ProprietaryRecps!AJ57</f>
        <v>3781.2761010101008</v>
      </c>
    </row>
    <row r="58" spans="1:36">
      <c r="A58" s="41" t="s">
        <v>67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>
        <f>+'Fundg @ proprietary'!P58/ProprietaryRecps!P58</f>
        <v>1690.4534661302025</v>
      </c>
      <c r="Q58" s="94">
        <f>+'Fundg @ proprietary'!Q58/ProprietaryRecps!Q58</f>
        <v>1801.4376189871812</v>
      </c>
      <c r="R58" s="94">
        <f>+'Fundg @ proprietary'!R58/ProprietaryRecps!R58</f>
        <v>2078.5865720201123</v>
      </c>
      <c r="S58" s="94">
        <f>+'Fundg @ proprietary'!S58/ProprietaryRecps!S58</f>
        <v>2273.0641323437767</v>
      </c>
      <c r="T58" s="94">
        <f>+'Fundg @ proprietary'!T58/ProprietaryRecps!T58</f>
        <v>2371.2152376033059</v>
      </c>
      <c r="U58" s="94">
        <f>+'Fundg @ proprietary'!U58/ProprietaryRecps!U58</f>
        <v>2374.7672883064515</v>
      </c>
      <c r="V58" s="94">
        <f>+'Fundg @ proprietary'!V58/ProprietaryRecps!V58</f>
        <v>2328.5705380927011</v>
      </c>
      <c r="W58" s="94">
        <f>+'Fundg @ proprietary'!W58/ProprietaryRecps!W58</f>
        <v>2372.2942152187434</v>
      </c>
      <c r="X58" s="94">
        <f>+'Fundg @ proprietary'!X58/ProprietaryRecps!X58</f>
        <v>2548.6506333936563</v>
      </c>
      <c r="Y58" s="94">
        <f>+'Fundg @ proprietary'!Y58/ProprietaryRecps!Y58</f>
        <v>2942.0824582609353</v>
      </c>
      <c r="Z58" s="94">
        <f>+'Fundg @ proprietary'!Z58/ProprietaryRecps!Z58</f>
        <v>3567.4143042224969</v>
      </c>
      <c r="AA58" s="94">
        <f>+'Fundg @ proprietary'!AA58/ProprietaryRecps!AA58</f>
        <v>3688.6171050704743</v>
      </c>
      <c r="AB58" s="94">
        <f>+'Fundg @ proprietary'!AB58/ProprietaryRecps!AB58</f>
        <v>3372.7418320159341</v>
      </c>
      <c r="AC58" s="94">
        <f>+'Fundg @ proprietary'!AC58/ProprietaryRecps!AC58</f>
        <v>3350.6085974678399</v>
      </c>
      <c r="AD58" s="94">
        <f>+'Fundg @ proprietary'!AD58/ProprietaryRecps!AD58</f>
        <v>3330.9297864781079</v>
      </c>
      <c r="AE58" s="94">
        <f>+'Fundg @ proprietary'!AE58/ProprietaryRecps!AE58</f>
        <v>3454.3489589051687</v>
      </c>
      <c r="AF58" s="94">
        <f>+'Fundg @ proprietary'!AF58/ProprietaryRecps!AF58</f>
        <v>3434.0093684256281</v>
      </c>
      <c r="AG58" s="94">
        <f>+'Fundg @ proprietary'!AG58/ProprietaryRecps!AG58</f>
        <v>3496.5119171224615</v>
      </c>
      <c r="AH58" s="94">
        <f>+'Fundg @ proprietary'!AH58/ProprietaryRecps!AH58</f>
        <v>3837.5273374323656</v>
      </c>
      <c r="AI58" s="94">
        <f>+'Fundg @ proprietary'!AI58/ProprietaryRecps!AI58</f>
        <v>4028.7515711896294</v>
      </c>
      <c r="AJ58" s="94">
        <f>+'Fundg @ proprietary'!AJ58/ProprietaryRecps!AJ58</f>
        <v>4036.7532170143595</v>
      </c>
    </row>
    <row r="59" spans="1:36">
      <c r="A59" s="41" t="s">
        <v>68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>
        <f>+'Fundg @ proprietary'!P59/ProprietaryRecps!P59</f>
        <v>1966.7744848468608</v>
      </c>
      <c r="Q59" s="94">
        <f>+'Fundg @ proprietary'!Q59/ProprietaryRecps!Q59</f>
        <v>2055.4680670021639</v>
      </c>
      <c r="R59" s="94">
        <f>+'Fundg @ proprietary'!R59/ProprietaryRecps!R59</f>
        <v>2332.7041990404618</v>
      </c>
      <c r="S59" s="94">
        <f>+'Fundg @ proprietary'!S59/ProprietaryRecps!S59</f>
        <v>2492.5746658524999</v>
      </c>
      <c r="T59" s="94">
        <f>+'Fundg @ proprietary'!T59/ProprietaryRecps!T59</f>
        <v>2557.3865966491621</v>
      </c>
      <c r="U59" s="94">
        <f>+'Fundg @ proprietary'!U59/ProprietaryRecps!U59</f>
        <v>2571.815055567205</v>
      </c>
      <c r="V59" s="94">
        <f>+'Fundg @ proprietary'!V59/ProprietaryRecps!V59</f>
        <v>2586.9452801525126</v>
      </c>
      <c r="W59" s="94">
        <f>+'Fundg @ proprietary'!W59/ProprietaryRecps!W59</f>
        <v>2608.8039469529522</v>
      </c>
      <c r="X59" s="94">
        <f>+'Fundg @ proprietary'!X59/ProprietaryRecps!X59</f>
        <v>2770.2132338725269</v>
      </c>
      <c r="Y59" s="94">
        <f>+'Fundg @ proprietary'!Y59/ProprietaryRecps!Y59</f>
        <v>3123.2827333570335</v>
      </c>
      <c r="Z59" s="94">
        <f>+'Fundg @ proprietary'!Z59/ProprietaryRecps!Z59</f>
        <v>3920.60913545628</v>
      </c>
      <c r="AA59" s="94">
        <f>+'Fundg @ proprietary'!AA59/ProprietaryRecps!AA59</f>
        <v>4064.901791000726</v>
      </c>
      <c r="AB59" s="94">
        <f>+'Fundg @ proprietary'!AB59/ProprietaryRecps!AB59</f>
        <v>3520.4494674719899</v>
      </c>
      <c r="AC59" s="94">
        <f>+'Fundg @ proprietary'!AC59/ProprietaryRecps!AC59</f>
        <v>3533.4748582053749</v>
      </c>
      <c r="AD59" s="94">
        <f>+'Fundg @ proprietary'!AD59/ProprietaryRecps!AD59</f>
        <v>3684.3720839352131</v>
      </c>
      <c r="AE59" s="94">
        <f>+'Fundg @ proprietary'!AE59/ProprietaryRecps!AE59</f>
        <v>3694.3236434944724</v>
      </c>
      <c r="AF59" s="94">
        <f>+'Fundg @ proprietary'!AF59/ProprietaryRecps!AF59</f>
        <v>3751.4292322977972</v>
      </c>
      <c r="AG59" s="94">
        <f>+'Fundg @ proprietary'!AG59/ProprietaryRecps!AG59</f>
        <v>3762.6868397821027</v>
      </c>
      <c r="AH59" s="94">
        <f>+'Fundg @ proprietary'!AH59/ProprietaryRecps!AH59</f>
        <v>4341.5059724767125</v>
      </c>
      <c r="AI59" s="94">
        <f>+'Fundg @ proprietary'!AI59/ProprietaryRecps!AI59</f>
        <v>4380.2676657048896</v>
      </c>
      <c r="AJ59" s="94">
        <f>+'Fundg @ proprietary'!AJ59/ProprietaryRecps!AJ59</f>
        <v>4455.7361966397548</v>
      </c>
    </row>
    <row r="60" spans="1:36">
      <c r="A60" s="41" t="s">
        <v>69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>
        <f>+'Fundg @ proprietary'!P60/ProprietaryRecps!P60</f>
        <v>1802.2349389768892</v>
      </c>
      <c r="Q60" s="94">
        <f>+'Fundg @ proprietary'!Q60/ProprietaryRecps!Q60</f>
        <v>1920.3185528756958</v>
      </c>
      <c r="R60" s="94">
        <f>+'Fundg @ proprietary'!R60/ProprietaryRecps!R60</f>
        <v>2146.3203644985288</v>
      </c>
      <c r="S60" s="94">
        <f>+'Fundg @ proprietary'!S60/ProprietaryRecps!S60</f>
        <v>2357.1489919247019</v>
      </c>
      <c r="T60" s="94">
        <f>+'Fundg @ proprietary'!T60/ProprietaryRecps!T60</f>
        <v>2394.1830705228808</v>
      </c>
      <c r="U60" s="94">
        <f>+'Fundg @ proprietary'!U60/ProprietaryRecps!U60</f>
        <v>2382.5437650595222</v>
      </c>
      <c r="V60" s="94">
        <f>+'Fundg @ proprietary'!V60/ProprietaryRecps!V60</f>
        <v>2350.4146597837002</v>
      </c>
      <c r="W60" s="94">
        <f>+'Fundg @ proprietary'!W60/ProprietaryRecps!W60</f>
        <v>2320.5338927206431</v>
      </c>
      <c r="X60" s="94">
        <f>+'Fundg @ proprietary'!X60/ProprietaryRecps!X60</f>
        <v>2424.5520041109971</v>
      </c>
      <c r="Y60" s="94">
        <f>+'Fundg @ proprietary'!Y60/ProprietaryRecps!Y60</f>
        <v>2678.9118394308944</v>
      </c>
      <c r="Z60" s="94">
        <f>+'Fundg @ proprietary'!Z60/ProprietaryRecps!Z60</f>
        <v>3239.924143206119</v>
      </c>
      <c r="AA60" s="94">
        <f>+'Fundg @ proprietary'!AA60/ProprietaryRecps!AA60</f>
        <v>3381.2001405664182</v>
      </c>
      <c r="AB60" s="94">
        <f>+'Fundg @ proprietary'!AB60/ProprietaryRecps!AB60</f>
        <v>3084.3033031953587</v>
      </c>
      <c r="AC60" s="94">
        <f>+'Fundg @ proprietary'!AC60/ProprietaryRecps!AC60</f>
        <v>3146.9739455619174</v>
      </c>
      <c r="AD60" s="94">
        <f>+'Fundg @ proprietary'!AD60/ProprietaryRecps!AD60</f>
        <v>3274.2163755634801</v>
      </c>
      <c r="AE60" s="94">
        <f>+'Fundg @ proprietary'!AE60/ProprietaryRecps!AE60</f>
        <v>3393.8348328411103</v>
      </c>
      <c r="AF60" s="94">
        <f>+'Fundg @ proprietary'!AF60/ProprietaryRecps!AF60</f>
        <v>3430.6882433408678</v>
      </c>
      <c r="AG60" s="94">
        <f>+'Fundg @ proprietary'!AG60/ProprietaryRecps!AG60</f>
        <v>3467.193767981169</v>
      </c>
      <c r="AH60" s="94">
        <f>+'Fundg @ proprietary'!AH60/ProprietaryRecps!AH60</f>
        <v>3876.7139228157953</v>
      </c>
      <c r="AI60" s="94">
        <f>+'Fundg @ proprietary'!AI60/ProprietaryRecps!AI60</f>
        <v>3715.3134249571176</v>
      </c>
      <c r="AJ60" s="94">
        <f>+'Fundg @ proprietary'!AJ60/ProprietaryRecps!AJ60</f>
        <v>3923.6899168639557</v>
      </c>
    </row>
    <row r="61" spans="1:36">
      <c r="A61" s="41" t="s">
        <v>70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>
        <f>+'Fundg @ proprietary'!P61/ProprietaryRecps!P61</f>
        <v>1639.0249336870027</v>
      </c>
      <c r="Q61" s="94">
        <f>+'Fundg @ proprietary'!Q61/ProprietaryRecps!Q61</f>
        <v>1803.5131578947369</v>
      </c>
      <c r="R61" s="94">
        <f>+'Fundg @ proprietary'!R61/ProprietaryRecps!R61</f>
        <v>2047.9579027937236</v>
      </c>
      <c r="S61" s="94">
        <f>+'Fundg @ proprietary'!S61/ProprietaryRecps!S61</f>
        <v>2198.2898992981386</v>
      </c>
      <c r="T61" s="94">
        <f>+'Fundg @ proprietary'!T61/ProprietaryRecps!T61</f>
        <v>2242.6669990029909</v>
      </c>
      <c r="U61" s="94">
        <f>+'Fundg @ proprietary'!U61/ProprietaryRecps!U61</f>
        <v>2103.3183110916648</v>
      </c>
      <c r="V61" s="94">
        <f>+'Fundg @ proprietary'!V61/ProprietaryRecps!V61</f>
        <v>2057.6307005171602</v>
      </c>
      <c r="W61" s="94">
        <f>+'Fundg @ proprietary'!W61/ProprietaryRecps!W61</f>
        <v>2166.8872001899786</v>
      </c>
      <c r="X61" s="94">
        <f>+'Fundg @ proprietary'!X61/ProprietaryRecps!X61</f>
        <v>2367.7087378640776</v>
      </c>
      <c r="Y61" s="94">
        <f>+'Fundg @ proprietary'!Y61/ProprietaryRecps!Y61</f>
        <v>2803.8500101895252</v>
      </c>
      <c r="Z61" s="94">
        <f>+'Fundg @ proprietary'!Z61/ProprietaryRecps!Z61</f>
        <v>3507.7771176164906</v>
      </c>
      <c r="AA61" s="94">
        <f>+'Fundg @ proprietary'!AA61/ProprietaryRecps!AA61</f>
        <v>3604.0733257833144</v>
      </c>
      <c r="AB61" s="94">
        <f>+'Fundg @ proprietary'!AB61/ProprietaryRecps!AB61</f>
        <v>3067.0965370370368</v>
      </c>
      <c r="AC61" s="94">
        <f>+'Fundg @ proprietary'!AC61/ProprietaryRecps!AC61</f>
        <v>2760.9922364002687</v>
      </c>
      <c r="AD61" s="94">
        <f>+'Fundg @ proprietary'!AD61/ProprietaryRecps!AD61</f>
        <v>3028.4148020833331</v>
      </c>
      <c r="AE61" s="94">
        <f>+'Fundg @ proprietary'!AE61/ProprietaryRecps!AE61</f>
        <v>3255.4964025869035</v>
      </c>
      <c r="AF61" s="94">
        <f>+'Fundg @ proprietary'!AF61/ProprietaryRecps!AF61</f>
        <v>3113.2790043290042</v>
      </c>
      <c r="AG61" s="94">
        <f>+'Fundg @ proprietary'!AG61/ProprietaryRecps!AG61</f>
        <v>3174.9550106458482</v>
      </c>
      <c r="AH61" s="94">
        <f>+'Fundg @ proprietary'!AH61/ProprietaryRecps!AH61</f>
        <v>3336.3903169251521</v>
      </c>
      <c r="AI61" s="94">
        <f>+'Fundg @ proprietary'!AI61/ProprietaryRecps!AI61</f>
        <v>3291.247552493438</v>
      </c>
      <c r="AJ61" s="94">
        <f>+'Fundg @ proprietary'!AJ61/ProprietaryRecps!AJ61</f>
        <v>3360.6391114058356</v>
      </c>
    </row>
    <row r="62" spans="1:36">
      <c r="A62" s="42" t="s">
        <v>71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>
        <f>+'Fundg @ proprietary'!P62/ProprietaryRecps!P62</f>
        <v>1949.911971830986</v>
      </c>
      <c r="Q62" s="94">
        <f>+'Fundg @ proprietary'!Q62/ProprietaryRecps!Q62</f>
        <v>2180.6729323308273</v>
      </c>
      <c r="R62" s="94">
        <f>+'Fundg @ proprietary'!R62/ProprietaryRecps!R62</f>
        <v>2338.328</v>
      </c>
      <c r="S62" s="94">
        <f>+'Fundg @ proprietary'!S62/ProprietaryRecps!S62</f>
        <v>2487.7972972972975</v>
      </c>
      <c r="T62" s="94">
        <f>+'Fundg @ proprietary'!T62/ProprietaryRecps!T62</f>
        <v>2449.0408163265306</v>
      </c>
      <c r="U62" s="94">
        <f>+'Fundg @ proprietary'!U62/ProprietaryRecps!U62</f>
        <v>2551.4821428571427</v>
      </c>
      <c r="V62" s="94">
        <f>+'Fundg @ proprietary'!V62/ProprietaryRecps!V62</f>
        <v>2478.0123456790125</v>
      </c>
      <c r="W62" s="94">
        <f>+'Fundg @ proprietary'!W62/ProprietaryRecps!W62</f>
        <v>2603.2612244897959</v>
      </c>
      <c r="X62" s="94">
        <f>+'Fundg @ proprietary'!X62/ProprietaryRecps!X62</f>
        <v>2673.8093525179856</v>
      </c>
      <c r="Y62" s="94">
        <f>+'Fundg @ proprietary'!Y62/ProprietaryRecps!Y62</f>
        <v>3066.6901960784312</v>
      </c>
      <c r="Z62" s="94">
        <f>+'Fundg @ proprietary'!Z62/ProprietaryRecps!Z62</f>
        <v>3748.639003115265</v>
      </c>
      <c r="AA62" s="94">
        <f>+'Fundg @ proprietary'!AA62/ProprietaryRecps!AA62</f>
        <v>3939.1440750670249</v>
      </c>
      <c r="AB62" s="94">
        <f>+'Fundg @ proprietary'!AB62/ProprietaryRecps!AB62</f>
        <v>3351.4775722543354</v>
      </c>
      <c r="AC62" s="94">
        <f>+'Fundg @ proprietary'!AC62/ProprietaryRecps!AC62</f>
        <v>3572.9140782122904</v>
      </c>
      <c r="AD62" s="94">
        <f>+'Fundg @ proprietary'!AD62/ProprietaryRecps!AD62</f>
        <v>3627.007565789474</v>
      </c>
      <c r="AE62" s="94">
        <f>+'Fundg @ proprietary'!AE62/ProprietaryRecps!AE62</f>
        <v>3841.6377474402725</v>
      </c>
      <c r="AF62" s="94">
        <f>+'Fundg @ proprietary'!AF62/ProprietaryRecps!AF62</f>
        <v>3887.9263555555553</v>
      </c>
      <c r="AG62" s="94">
        <f>+'Fundg @ proprietary'!AG62/ProprietaryRecps!AG62</f>
        <v>3869.4643367346939</v>
      </c>
      <c r="AH62" s="94">
        <f>+'Fundg @ proprietary'!AH62/ProprietaryRecps!AH62</f>
        <v>4067.4519662921348</v>
      </c>
      <c r="AI62" s="94">
        <f>+'Fundg @ proprietary'!AI62/ProprietaryRecps!AI62</f>
        <v>4363.2769696969699</v>
      </c>
      <c r="AJ62" s="94">
        <f>+'Fundg @ proprietary'!AJ62/ProprietaryRecps!AJ62</f>
        <v>4333.0030000000006</v>
      </c>
    </row>
    <row r="63" spans="1:36">
      <c r="A63" s="43" t="s">
        <v>72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>
        <f>+'Fundg @ proprietary'!P63/ProprietaryRecps!P63</f>
        <v>1691.3261018497374</v>
      </c>
      <c r="Q63" s="94">
        <f>+'Fundg @ proprietary'!Q63/ProprietaryRecps!Q63</f>
        <v>1711.2458333333334</v>
      </c>
      <c r="R63" s="94">
        <f>+'Fundg @ proprietary'!R63/ProprietaryRecps!R63</f>
        <v>2014.6655303030302</v>
      </c>
      <c r="S63" s="94">
        <f>+'Fundg @ proprietary'!S63/ProprietaryRecps!S63</f>
        <v>2153.8454955655825</v>
      </c>
      <c r="T63" s="94">
        <f>+'Fundg @ proprietary'!T63/ProprietaryRecps!T63</f>
        <v>2156.32852344819</v>
      </c>
      <c r="U63" s="94">
        <f>+'Fundg @ proprietary'!U63/ProprietaryRecps!U63</f>
        <v>2269.3720560152769</v>
      </c>
      <c r="V63" s="94">
        <f>+'Fundg @ proprietary'!V63/ProprietaryRecps!V63</f>
        <v>2158.434231831603</v>
      </c>
      <c r="W63" s="94">
        <f>+'Fundg @ proprietary'!W63/ProprietaryRecps!W63</f>
        <v>2202.1236531554641</v>
      </c>
      <c r="X63" s="94">
        <f>+'Fundg @ proprietary'!X63/ProprietaryRecps!X63</f>
        <v>2283.7957461174883</v>
      </c>
      <c r="Y63" s="94">
        <f>+'Fundg @ proprietary'!Y63/ProprietaryRecps!Y63</f>
        <v>2374.1910959917172</v>
      </c>
      <c r="Z63" s="94">
        <f>+'Fundg @ proprietary'!Z63/ProprietaryRecps!Z63</f>
        <v>3467.8937882722576</v>
      </c>
      <c r="AA63" s="94">
        <f>+'Fundg @ proprietary'!AA63/ProprietaryRecps!AA63</f>
        <v>3217.6748735329547</v>
      </c>
      <c r="AB63" s="94">
        <f>+'Fundg @ proprietary'!AB63/ProprietaryRecps!AB63</f>
        <v>2870.4990618091238</v>
      </c>
      <c r="AC63" s="94">
        <f>+'Fundg @ proprietary'!AC63/ProprietaryRecps!AC63</f>
        <v>2977.5720496210811</v>
      </c>
      <c r="AD63" s="94">
        <f>+'Fundg @ proprietary'!AD63/ProprietaryRecps!AD63</f>
        <v>2924.2780462752735</v>
      </c>
      <c r="AE63" s="94">
        <f>+'Fundg @ proprietary'!AE63/ProprietaryRecps!AE63</f>
        <v>3089.2971922838042</v>
      </c>
      <c r="AF63" s="94">
        <f>+'Fundg @ proprietary'!AF63/ProprietaryRecps!AF63</f>
        <v>3272.1670906324216</v>
      </c>
      <c r="AG63" s="94">
        <f>+'Fundg @ proprietary'!AG63/ProprietaryRecps!AG63</f>
        <v>3365.5015896858617</v>
      </c>
      <c r="AH63" s="94">
        <f>+'Fundg @ proprietary'!AH63/ProprietaryRecps!AH63</f>
        <v>3645.483682976555</v>
      </c>
      <c r="AI63" s="94">
        <f>+'Fundg @ proprietary'!AI63/ProprietaryRecps!AI63</f>
        <v>3732.2613783696188</v>
      </c>
      <c r="AJ63" s="94">
        <f>+'Fundg @ proprietary'!AJ63/ProprietaryRecps!AJ63</f>
        <v>3846.0688651477162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7"/>
  </sheetPr>
  <dimension ref="A1:AJ72"/>
  <sheetViews>
    <sheetView zoomScaleNormal="100" workbookViewId="0">
      <pane xSplit="1" ySplit="3" topLeftCell="O4" activePane="bottomRight" state="frozen"/>
      <selection pane="bottomRight" activeCell="AJ7" sqref="AJ7"/>
      <selection pane="bottomLeft" activeCell="K36" sqref="K36"/>
      <selection pane="topRight" activeCell="K36" sqref="K36"/>
    </sheetView>
  </sheetViews>
  <sheetFormatPr defaultColWidth="9.7109375" defaultRowHeight="12.75"/>
  <cols>
    <col min="1" max="1" width="21.5703125" customWidth="1"/>
    <col min="2" max="12" width="11.42578125" customWidth="1"/>
    <col min="13" max="13" width="10.85546875" bestFit="1" customWidth="1"/>
    <col min="14" max="14" width="11.28515625" bestFit="1" customWidth="1"/>
    <col min="15" max="15" width="11.28515625" customWidth="1"/>
    <col min="16" max="16" width="9.28515625" customWidth="1"/>
  </cols>
  <sheetData>
    <row r="1" spans="1:36" s="54" customFormat="1"/>
    <row r="2" spans="1:36" s="54" customFormat="1">
      <c r="B2" s="59" t="s">
        <v>223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170"/>
      <c r="AD2" s="170"/>
      <c r="AE2" s="170"/>
      <c r="AF2" s="170"/>
      <c r="AG2" s="170"/>
      <c r="AH2" s="170"/>
      <c r="AI2" s="170"/>
      <c r="AJ2" s="170"/>
    </row>
    <row r="3" spans="1:36" s="57" customFormat="1">
      <c r="B3" s="60" t="s">
        <v>79</v>
      </c>
      <c r="C3" s="60" t="s">
        <v>80</v>
      </c>
      <c r="D3" s="60" t="s">
        <v>81</v>
      </c>
      <c r="E3" s="60" t="s">
        <v>82</v>
      </c>
      <c r="F3" s="60" t="s">
        <v>83</v>
      </c>
      <c r="G3" s="60" t="s">
        <v>84</v>
      </c>
      <c r="H3" s="60" t="s">
        <v>85</v>
      </c>
      <c r="I3" s="60" t="s">
        <v>86</v>
      </c>
      <c r="J3" s="60" t="s">
        <v>87</v>
      </c>
      <c r="K3" s="60" t="s">
        <v>88</v>
      </c>
      <c r="L3" s="60" t="s">
        <v>89</v>
      </c>
      <c r="M3" s="60" t="s">
        <v>90</v>
      </c>
      <c r="N3" s="60" t="s">
        <v>91</v>
      </c>
      <c r="O3" s="60" t="s">
        <v>92</v>
      </c>
      <c r="P3" s="60" t="s">
        <v>93</v>
      </c>
      <c r="Q3" s="60" t="s">
        <v>94</v>
      </c>
      <c r="R3" s="60" t="s">
        <v>95</v>
      </c>
      <c r="S3" s="60" t="s">
        <v>96</v>
      </c>
      <c r="T3" s="60" t="s">
        <v>97</v>
      </c>
      <c r="U3" s="60" t="s">
        <v>98</v>
      </c>
      <c r="V3" s="60" t="s">
        <v>99</v>
      </c>
      <c r="W3" s="60" t="s">
        <v>100</v>
      </c>
      <c r="X3" s="60" t="s">
        <v>101</v>
      </c>
      <c r="Y3" s="60" t="s">
        <v>102</v>
      </c>
      <c r="Z3" s="60" t="s">
        <v>103</v>
      </c>
      <c r="AA3" s="60" t="s">
        <v>104</v>
      </c>
      <c r="AB3" s="60" t="s">
        <v>105</v>
      </c>
      <c r="AC3" s="171" t="s">
        <v>106</v>
      </c>
      <c r="AD3" s="171" t="s">
        <v>107</v>
      </c>
      <c r="AE3" s="171" t="s">
        <v>108</v>
      </c>
      <c r="AF3" s="171" t="s">
        <v>109</v>
      </c>
      <c r="AG3" s="171" t="s">
        <v>110</v>
      </c>
      <c r="AH3" s="171" t="s">
        <v>111</v>
      </c>
      <c r="AI3" s="163" t="s">
        <v>112</v>
      </c>
      <c r="AJ3" s="181" t="s">
        <v>14</v>
      </c>
    </row>
    <row r="4" spans="1:36">
      <c r="A4" s="38" t="s">
        <v>15</v>
      </c>
      <c r="B4" s="21">
        <f>+'Funding @ public'!B4/PublicRecipients!B4</f>
        <v>786.51579647249855</v>
      </c>
      <c r="C4" s="21">
        <f>+'Funding @ public'!C4/PublicRecipients!C4</f>
        <v>931.04013835890601</v>
      </c>
      <c r="D4" s="21">
        <f>+'Funding @ public'!D4/PublicRecipients!D4</f>
        <v>1244.8069861564957</v>
      </c>
      <c r="E4" s="21">
        <f>+'Funding @ public'!E4/PublicRecipients!E4</f>
        <v>1282.7675019401695</v>
      </c>
      <c r="F4" s="21">
        <f>+'Funding @ public'!F4/PublicRecipients!F4</f>
        <v>1315.242106138511</v>
      </c>
      <c r="G4" s="21">
        <f>+'Funding @ public'!G4/PublicRecipients!G4</f>
        <v>1325.1602016962938</v>
      </c>
      <c r="H4" s="21">
        <f>+'Funding @ public'!H4/PublicRecipients!H4</f>
        <v>1400.3457736981225</v>
      </c>
      <c r="I4" s="21">
        <f>+'Funding @ public'!I4/PublicRecipients!I4</f>
        <v>1419.0811811700844</v>
      </c>
      <c r="J4" s="21">
        <f>+'Funding @ public'!J4/PublicRecipients!J4</f>
        <v>1417.8853761810692</v>
      </c>
      <c r="K4" s="21">
        <f>+'Funding @ public'!K4/PublicRecipients!K4</f>
        <v>1421.5222128659716</v>
      </c>
      <c r="L4" s="83">
        <f>+'Funding @ public'!L4/PublicRecipients!L4</f>
        <v>1434.6023125033128</v>
      </c>
      <c r="M4" s="21">
        <f>+'Funding @ public'!M4/PublicRecipients!M4</f>
        <v>1497.8987366866249</v>
      </c>
      <c r="N4" s="21">
        <f>+'Funding @ public'!N4/PublicRecipients!N4</f>
        <v>1684.4642266875853</v>
      </c>
      <c r="O4" s="21">
        <f>+'Funding @ public'!O4/PublicRecipients!O4</f>
        <v>1864.486860114308</v>
      </c>
      <c r="P4" s="21">
        <f>+'Funding @ public'!P4/PublicRecipients!P4</f>
        <v>1886.1623365545479</v>
      </c>
      <c r="Q4" s="21">
        <f>+'Funding @ public'!Q4/PublicRecipients!Q4</f>
        <v>2017.0762716457239</v>
      </c>
      <c r="R4" s="21">
        <f>+'Funding @ public'!R4/PublicRecipients!R4</f>
        <v>2270.6059389248526</v>
      </c>
      <c r="S4" s="21">
        <f>+'Funding @ public'!S4/PublicRecipients!S4</f>
        <v>2403.9972536252926</v>
      </c>
      <c r="T4" s="21">
        <f>+'Funding @ public'!T4/PublicRecipients!T4</f>
        <v>2444.5942944261733</v>
      </c>
      <c r="U4" s="21">
        <f>+'Funding @ public'!U4/PublicRecipients!U4</f>
        <v>2452.7855758582104</v>
      </c>
      <c r="V4" s="21">
        <f>+'Funding @ public'!V4/PublicRecipients!V4</f>
        <v>2433.641333249624</v>
      </c>
      <c r="W4" s="21">
        <f>+'Funding @ public'!W4/PublicRecipients!W4</f>
        <v>2462.715607859192</v>
      </c>
      <c r="X4" s="21">
        <f>+'Funding @ public'!X4/PublicRecipients!X4</f>
        <v>2630.6159974918155</v>
      </c>
      <c r="Y4" s="21">
        <f>+'Funding @ public'!Y4/PublicRecipients!Y4</f>
        <v>2945.4214162627281</v>
      </c>
      <c r="Z4" s="21">
        <f>+'Funding @ public'!Z4/PublicRecipients!Z4</f>
        <v>3532.3003503724681</v>
      </c>
      <c r="AA4" s="21">
        <f>+'Funding @ public'!AA4/PublicRecipients!AA4</f>
        <v>3596.5529968163396</v>
      </c>
      <c r="AB4" s="21">
        <f>+'Funding @ public'!AB4/PublicRecipients!AB4</f>
        <v>3418.7690449752631</v>
      </c>
      <c r="AC4" s="21">
        <f>+'Funding @ public'!AC4/PublicRecipients!AC4</f>
        <v>3445.9100660941858</v>
      </c>
      <c r="AD4" s="21">
        <f>+'Funding @ public'!AD4/PublicRecipients!AD4</f>
        <v>3510.2105582583827</v>
      </c>
      <c r="AE4" s="21">
        <f>+'Funding @ public'!AE4/PublicRecipients!AE4</f>
        <v>3555.114971533224</v>
      </c>
      <c r="AF4" s="21">
        <f>+'Funding @ public'!AF4/PublicRecipients!AF4</f>
        <v>3609.3608399215068</v>
      </c>
      <c r="AG4" s="21">
        <f>+'Funding @ public'!AG4/PublicRecipients!AG4</f>
        <v>3617.7110983576849</v>
      </c>
      <c r="AH4" s="21">
        <f>+'Funding @ public'!AH4/PublicRecipients!AH4</f>
        <v>3881.163436925533</v>
      </c>
      <c r="AI4" s="21">
        <f>+'Funding @ public'!AI4/PublicRecipients!AI4</f>
        <v>3982.6430034692758</v>
      </c>
      <c r="AJ4" s="21">
        <f>+'Funding @ public'!AJ4/PublicRecipients!AJ4</f>
        <v>4057.8223139205134</v>
      </c>
    </row>
    <row r="5" spans="1:36">
      <c r="A5" s="39" t="s">
        <v>16</v>
      </c>
      <c r="B5" s="21">
        <f>+'Funding @ public'!B5/PublicRecipients!B5</f>
        <v>764.72880016635474</v>
      </c>
      <c r="C5" s="21">
        <f>+'Funding @ public'!C5/PublicRecipients!C5</f>
        <v>886.45600704671779</v>
      </c>
      <c r="D5" s="21">
        <f>+'Funding @ public'!D5/PublicRecipients!D5</f>
        <v>1225.5754626260036</v>
      </c>
      <c r="E5" s="21">
        <f>+'Funding @ public'!E5/PublicRecipients!E5</f>
        <v>1246.2577180539847</v>
      </c>
      <c r="F5" s="21">
        <f>+'Funding @ public'!F5/PublicRecipients!F5</f>
        <v>1284.9729658366457</v>
      </c>
      <c r="G5" s="21">
        <f>+'Funding @ public'!G5/PublicRecipients!G5</f>
        <v>1287.9769818791003</v>
      </c>
      <c r="H5" s="21">
        <f>+'Funding @ public'!H5/PublicRecipients!H5</f>
        <v>1360.1996016356268</v>
      </c>
      <c r="I5" s="21">
        <f>+'Funding @ public'!I5/PublicRecipients!I5</f>
        <v>1375.1813237804192</v>
      </c>
      <c r="J5" s="21">
        <f>+'Funding @ public'!J5/PublicRecipients!J5</f>
        <v>1404.6376621630704</v>
      </c>
      <c r="K5" s="21">
        <f>+'Funding @ public'!K5/PublicRecipients!K5</f>
        <v>1399.9389119567013</v>
      </c>
      <c r="L5" s="21">
        <f>+'Funding @ public'!L5/PublicRecipients!L5</f>
        <v>1420.5288205871962</v>
      </c>
      <c r="M5" s="21">
        <f>+'Funding @ public'!M5/PublicRecipients!M5</f>
        <v>1477.5163730160882</v>
      </c>
      <c r="N5" s="21">
        <f>+'Funding @ public'!N5/PublicRecipients!N5</f>
        <v>1673.4405850556568</v>
      </c>
      <c r="O5" s="21">
        <f>+'Funding @ public'!O5/PublicRecipients!O5</f>
        <v>1856.1530661906254</v>
      </c>
      <c r="P5" s="21">
        <f>+'Funding @ public'!P5/PublicRecipients!P5</f>
        <v>1887.2177512078649</v>
      </c>
      <c r="Q5" s="21">
        <f>+'Funding @ public'!Q5/PublicRecipients!Q5</f>
        <v>2019.2906253336964</v>
      </c>
      <c r="R5" s="21">
        <f>+'Funding @ public'!R5/PublicRecipients!R5</f>
        <v>2290.9422284115467</v>
      </c>
      <c r="S5" s="21">
        <f>+'Funding @ public'!S5/PublicRecipients!S5</f>
        <v>2428.1943933693747</v>
      </c>
      <c r="T5" s="21">
        <f>+'Funding @ public'!T5/PublicRecipients!T5</f>
        <v>2468.0941007521837</v>
      </c>
      <c r="U5" s="21">
        <f>+'Funding @ public'!U5/PublicRecipients!U5</f>
        <v>2473.7611560411729</v>
      </c>
      <c r="V5" s="21">
        <f>+'Funding @ public'!V5/PublicRecipients!V5</f>
        <v>2448.5482829729963</v>
      </c>
      <c r="W5" s="21">
        <f>+'Funding @ public'!W5/PublicRecipients!W5</f>
        <v>2477.7590089940227</v>
      </c>
      <c r="X5" s="21">
        <f>+'Funding @ public'!X5/PublicRecipients!X5</f>
        <v>2640.2461497890667</v>
      </c>
      <c r="Y5" s="21">
        <f>+'Funding @ public'!Y5/PublicRecipients!Y5</f>
        <v>2953.7337858685992</v>
      </c>
      <c r="Z5" s="21">
        <f>+'Funding @ public'!Z5/PublicRecipients!Z5</f>
        <v>3604.9955867090089</v>
      </c>
      <c r="AA5" s="21">
        <f>+'Funding @ public'!AA5/PublicRecipients!AA5</f>
        <v>3676.0570409421389</v>
      </c>
      <c r="AB5" s="21">
        <f>+'Funding @ public'!AB5/PublicRecipients!AB5</f>
        <v>3450.6489466950193</v>
      </c>
      <c r="AC5" s="21">
        <f>+'Funding @ public'!AC5/PublicRecipients!AC5</f>
        <v>3453.1326344180497</v>
      </c>
      <c r="AD5" s="21">
        <f>+'Funding @ public'!AD5/PublicRecipients!AD5</f>
        <v>3505.8360592279241</v>
      </c>
      <c r="AE5" s="21">
        <f>+'Funding @ public'!AE5/PublicRecipients!AE5</f>
        <v>3544.6559247493383</v>
      </c>
      <c r="AF5" s="21">
        <f>+'Funding @ public'!AF5/PublicRecipients!AF5</f>
        <v>3587.9260041520402</v>
      </c>
      <c r="AG5" s="21">
        <f>+'Funding @ public'!AG5/PublicRecipients!AG5</f>
        <v>3598.8909873756979</v>
      </c>
      <c r="AH5" s="21">
        <f>+'Funding @ public'!AH5/PublicRecipients!AH5</f>
        <v>3924.5962192507841</v>
      </c>
      <c r="AI5" s="21">
        <f>+'Funding @ public'!AI5/PublicRecipients!AI5</f>
        <v>4029.663434157811</v>
      </c>
      <c r="AJ5" s="21">
        <f>+'Funding @ public'!AJ5/PublicRecipients!AJ5</f>
        <v>4121.3508683875234</v>
      </c>
    </row>
    <row r="6" spans="1:36">
      <c r="A6" s="40" t="s">
        <v>113</v>
      </c>
      <c r="B6" s="40">
        <f t="shared" ref="B6:Z6" si="0">(B5/B4)*100</f>
        <v>97.229935316765676</v>
      </c>
      <c r="C6" s="40">
        <f t="shared" si="0"/>
        <v>95.211363132982186</v>
      </c>
      <c r="D6" s="40">
        <f t="shared" si="0"/>
        <v>98.45505980088754</v>
      </c>
      <c r="E6" s="40">
        <f t="shared" si="0"/>
        <v>97.153826875800632</v>
      </c>
      <c r="F6" s="40">
        <f t="shared" si="0"/>
        <v>97.698587951176989</v>
      </c>
      <c r="G6" s="40">
        <f t="shared" si="0"/>
        <v>97.194058516879949</v>
      </c>
      <c r="H6" s="40">
        <f t="shared" si="0"/>
        <v>97.133124345676777</v>
      </c>
      <c r="I6" s="40">
        <f t="shared" si="0"/>
        <v>96.906459054480024</v>
      </c>
      <c r="J6" s="40">
        <f t="shared" si="0"/>
        <v>99.065671016815187</v>
      </c>
      <c r="K6" s="40">
        <f t="shared" si="0"/>
        <v>98.481676845150687</v>
      </c>
      <c r="L6" s="40">
        <f t="shared" si="0"/>
        <v>99.018996986589343</v>
      </c>
      <c r="M6" s="40">
        <f t="shared" si="0"/>
        <v>98.639269586699641</v>
      </c>
      <c r="N6" s="40">
        <f t="shared" si="0"/>
        <v>99.345569857924147</v>
      </c>
      <c r="O6" s="40">
        <f t="shared" si="0"/>
        <v>99.553024797226414</v>
      </c>
      <c r="P6" s="40">
        <f t="shared" si="0"/>
        <v>100.05595566367023</v>
      </c>
      <c r="Q6" s="40">
        <f t="shared" si="0"/>
        <v>100.10978036473387</v>
      </c>
      <c r="R6" s="40">
        <f t="shared" si="0"/>
        <v>100.89563270922844</v>
      </c>
      <c r="S6" s="40">
        <f t="shared" si="0"/>
        <v>101.00653774489933</v>
      </c>
      <c r="T6" s="40">
        <f t="shared" si="0"/>
        <v>100.96129678366637</v>
      </c>
      <c r="U6" s="40">
        <f t="shared" si="0"/>
        <v>100.85517382315913</v>
      </c>
      <c r="V6" s="40">
        <f t="shared" si="0"/>
        <v>100.61253684015415</v>
      </c>
      <c r="W6" s="40">
        <f t="shared" si="0"/>
        <v>100.61084605493313</v>
      </c>
      <c r="X6" s="40">
        <f t="shared" si="0"/>
        <v>100.36607974354422</v>
      </c>
      <c r="Y6" s="40">
        <f t="shared" si="0"/>
        <v>100.28221325342361</v>
      </c>
      <c r="Z6" s="40">
        <f t="shared" si="0"/>
        <v>102.05801401709442</v>
      </c>
      <c r="AA6" s="40">
        <f t="shared" ref="AA6:AB6" si="1">(AA5/AA4)*100</f>
        <v>102.21056228550438</v>
      </c>
      <c r="AB6" s="40">
        <f t="shared" si="1"/>
        <v>100.93249650094415</v>
      </c>
      <c r="AC6" s="40">
        <f t="shared" ref="AC6:AD6" si="2">(AC5/AC4)*100</f>
        <v>100.20959828275642</v>
      </c>
      <c r="AD6" s="40">
        <f t="shared" si="2"/>
        <v>99.875377873838175</v>
      </c>
      <c r="AE6" s="40">
        <f t="shared" ref="AE6:AF6" si="3">(AE5/AE4)*100</f>
        <v>99.705802853982661</v>
      </c>
      <c r="AF6" s="40">
        <f t="shared" si="3"/>
        <v>99.406132090413749</v>
      </c>
      <c r="AG6" s="40">
        <f t="shared" ref="AG6:AH6" si="4">(AG5/AG4)*100</f>
        <v>99.479778498882055</v>
      </c>
      <c r="AH6" s="40">
        <f t="shared" si="4"/>
        <v>101.11906604890765</v>
      </c>
      <c r="AI6" s="40">
        <f t="shared" ref="AI6:AJ6" si="5">(AI5/AI4)*100</f>
        <v>101.18063383154292</v>
      </c>
      <c r="AJ6" s="40">
        <f t="shared" si="5"/>
        <v>101.56558246153541</v>
      </c>
    </row>
    <row r="7" spans="1:36">
      <c r="A7" s="41" t="s">
        <v>18</v>
      </c>
      <c r="B7" s="21">
        <f>+'Funding @ public'!B7/PublicRecipients!B7</f>
        <v>740.35301728945899</v>
      </c>
      <c r="C7" s="21">
        <f>+'Funding @ public'!C7/PublicRecipients!C7</f>
        <v>795.7648299445093</v>
      </c>
      <c r="D7" s="21">
        <f>+'Funding @ public'!D7/PublicRecipients!D7</f>
        <v>1177.6392396857091</v>
      </c>
      <c r="E7" s="21">
        <f>+'Funding @ public'!E7/PublicRecipients!E7</f>
        <v>1196.0641158444473</v>
      </c>
      <c r="F7" s="21">
        <f>+'Funding @ public'!F7/PublicRecipients!F7</f>
        <v>1213.4483111763795</v>
      </c>
      <c r="G7" s="21">
        <f>+'Funding @ public'!G7/PublicRecipients!G7</f>
        <v>1221.5057601612846</v>
      </c>
      <c r="H7" s="21">
        <f>+'Funding @ public'!H7/PublicRecipients!H7</f>
        <v>1323.6019447880619</v>
      </c>
      <c r="I7" s="21">
        <f>+'Funding @ public'!I7/PublicRecipients!I7</f>
        <v>1313.7674468085106</v>
      </c>
      <c r="J7" s="21">
        <f>+'Funding @ public'!J7/PublicRecipients!J7</f>
        <v>1347.387941900246</v>
      </c>
      <c r="K7" s="21">
        <f>+'Funding @ public'!K7/PublicRecipients!K7</f>
        <v>1343.0125733970094</v>
      </c>
      <c r="L7" s="21">
        <f>+'Funding @ public'!L7/PublicRecipients!L7</f>
        <v>1363.2504764542034</v>
      </c>
      <c r="M7" s="21">
        <f>+'Funding @ public'!M7/PublicRecipients!M7</f>
        <v>1458.408349296519</v>
      </c>
      <c r="N7" s="21">
        <f>+'Funding @ public'!N7/PublicRecipients!N7</f>
        <v>1660.4899000886985</v>
      </c>
      <c r="O7" s="21">
        <f>+'Funding @ public'!O7/PublicRecipients!O7</f>
        <v>1909.4791936286711</v>
      </c>
      <c r="P7" s="21">
        <f>+'Funding @ public'!P7/PublicRecipients!P7</f>
        <v>1954.1291805331311</v>
      </c>
      <c r="Q7" s="21">
        <f>+'Funding @ public'!Q7/PublicRecipients!Q7</f>
        <v>2120.790581752743</v>
      </c>
      <c r="R7" s="21">
        <f>+'Funding @ public'!R7/PublicRecipients!R7</f>
        <v>2406.9621603815472</v>
      </c>
      <c r="S7" s="21">
        <f>+'Funding @ public'!S7/PublicRecipients!S7</f>
        <v>2538.7922294071104</v>
      </c>
      <c r="T7" s="21">
        <f>+'Funding @ public'!T7/PublicRecipients!T7</f>
        <v>2606.574538023071</v>
      </c>
      <c r="U7" s="21">
        <f>+'Funding @ public'!U7/PublicRecipients!U7</f>
        <v>2596.3564415948708</v>
      </c>
      <c r="V7" s="21">
        <f>+'Funding @ public'!V7/PublicRecipients!V7</f>
        <v>2566.6362255076829</v>
      </c>
      <c r="W7" s="21">
        <f>+'Funding @ public'!W7/PublicRecipients!W7</f>
        <v>2579.6114994612217</v>
      </c>
      <c r="X7" s="21">
        <f>+'Funding @ public'!X7/PublicRecipients!X7</f>
        <v>2736.9038635534971</v>
      </c>
      <c r="Y7" s="21">
        <f>+'Funding @ public'!Y7/PublicRecipients!Y7</f>
        <v>3049.5283098779028</v>
      </c>
      <c r="Z7" s="21">
        <f>+'Funding @ public'!Z7/PublicRecipients!Z7</f>
        <v>3817.8133831518021</v>
      </c>
      <c r="AA7" s="21">
        <f>+'Funding @ public'!AA7/PublicRecipients!AA7</f>
        <v>3888.8529875148874</v>
      </c>
      <c r="AB7" s="21">
        <f>+'Funding @ public'!AB7/PublicRecipients!AB7</f>
        <v>3564.5357607851561</v>
      </c>
      <c r="AC7" s="21">
        <f>+'Funding @ public'!AC7/PublicRecipients!AC7</f>
        <v>3565.7678826266338</v>
      </c>
      <c r="AD7" s="21">
        <f>+'Funding @ public'!AD7/PublicRecipients!AD7</f>
        <v>3636.0288165776583</v>
      </c>
      <c r="AE7" s="21">
        <f>+'Funding @ public'!AE7/PublicRecipients!AE7</f>
        <v>3680.2103369745246</v>
      </c>
      <c r="AF7" s="21">
        <f>+'Funding @ public'!AF7/PublicRecipients!AF7</f>
        <v>3742.2075382256521</v>
      </c>
      <c r="AG7" s="21">
        <f>+'Funding @ public'!AG7/PublicRecipients!AG7</f>
        <v>3771.0665034621356</v>
      </c>
      <c r="AH7" s="21">
        <f>+'Funding @ public'!AH7/PublicRecipients!AH7</f>
        <v>4119.5017952321878</v>
      </c>
      <c r="AI7" s="21">
        <f>+'Funding @ public'!AI7/PublicRecipients!AI7</f>
        <v>4230.2441439807781</v>
      </c>
      <c r="AJ7" s="21">
        <f>+'Funding @ public'!AJ7/PublicRecipients!AJ7</f>
        <v>4289.6552163718015</v>
      </c>
    </row>
    <row r="8" spans="1:36">
      <c r="A8" s="41" t="s">
        <v>19</v>
      </c>
      <c r="B8" s="21">
        <f>+'Funding @ public'!B8/PublicRecipients!B8</f>
        <v>769.83428946792208</v>
      </c>
      <c r="C8" s="21">
        <f>+'Funding @ public'!C8/PublicRecipients!C8</f>
        <v>960.72235987097372</v>
      </c>
      <c r="D8" s="21">
        <f>+'Funding @ public'!D8/PublicRecipients!D8</f>
        <v>1277.4510577761462</v>
      </c>
      <c r="E8" s="21">
        <f>+'Funding @ public'!E8/PublicRecipients!E8</f>
        <v>1320.0810521304452</v>
      </c>
      <c r="F8" s="21">
        <f>+'Funding @ public'!F8/PublicRecipients!F8</f>
        <v>1420.5305855888541</v>
      </c>
      <c r="G8" s="21">
        <f>+'Funding @ public'!G8/PublicRecipients!G8</f>
        <v>1416.2667005592273</v>
      </c>
      <c r="H8" s="21">
        <f>+'Funding @ public'!H8/PublicRecipients!H8</f>
        <v>1483.8427830387841</v>
      </c>
      <c r="I8" s="21">
        <f>+'Funding @ public'!I8/PublicRecipients!I8</f>
        <v>1498.0185179750549</v>
      </c>
      <c r="J8" s="21">
        <f>+'Funding @ public'!J8/PublicRecipients!J8</f>
        <v>1506.4576190020114</v>
      </c>
      <c r="K8" s="21">
        <f>+'Funding @ public'!K8/PublicRecipients!K8</f>
        <v>1487.5197426147997</v>
      </c>
      <c r="L8" s="21">
        <f>+'Funding @ public'!L8/PublicRecipients!L8</f>
        <v>1503.7462857527878</v>
      </c>
      <c r="M8" s="21">
        <f>+'Funding @ public'!M8/PublicRecipients!M8</f>
        <v>1567.0943013321987</v>
      </c>
      <c r="N8" s="21">
        <f>+'Funding @ public'!N8/PublicRecipients!N8</f>
        <v>1735.1944862627022</v>
      </c>
      <c r="O8" s="21">
        <f>+'Funding @ public'!O8/PublicRecipients!O8</f>
        <v>1928.458770883055</v>
      </c>
      <c r="P8" s="21">
        <f>+'Funding @ public'!P8/PublicRecipients!P8</f>
        <v>1983.1278197674419</v>
      </c>
      <c r="Q8" s="21">
        <f>+'Funding @ public'!Q8/PublicRecipients!Q8</f>
        <v>2128.8774166896173</v>
      </c>
      <c r="R8" s="21">
        <f>+'Funding @ public'!R8/PublicRecipients!R8</f>
        <v>2429.5472497809769</v>
      </c>
      <c r="S8" s="21">
        <f>+'Funding @ public'!S8/PublicRecipients!S8</f>
        <v>2578.0743918377671</v>
      </c>
      <c r="T8" s="21">
        <f>+'Funding @ public'!T8/PublicRecipients!T8</f>
        <v>2615.1734960767217</v>
      </c>
      <c r="U8" s="21">
        <f>+'Funding @ public'!U8/PublicRecipients!U8</f>
        <v>2622.9896069648848</v>
      </c>
      <c r="V8" s="21">
        <f>+'Funding @ public'!V8/PublicRecipients!V8</f>
        <v>2586.5018295456794</v>
      </c>
      <c r="W8" s="21">
        <f>+'Funding @ public'!W8/PublicRecipients!W8</f>
        <v>2601.1298928449369</v>
      </c>
      <c r="X8" s="21">
        <f>+'Funding @ public'!X8/PublicRecipients!X8</f>
        <v>2769.4855499114906</v>
      </c>
      <c r="Y8" s="21">
        <f>+'Funding @ public'!Y8/PublicRecipients!Y8</f>
        <v>3096.6560675715118</v>
      </c>
      <c r="Z8" s="21">
        <f>+'Funding @ public'!Z8/PublicRecipients!Z8</f>
        <v>3767.9007372892197</v>
      </c>
      <c r="AA8" s="21">
        <f>+'Funding @ public'!AA8/PublicRecipients!AA8</f>
        <v>3850.0955721525411</v>
      </c>
      <c r="AB8" s="21">
        <f>+'Funding @ public'!AB8/PublicRecipients!AB8</f>
        <v>3675.601244679382</v>
      </c>
      <c r="AC8" s="21">
        <f>+'Funding @ public'!AC8/PublicRecipients!AC8</f>
        <v>3674.6464025639325</v>
      </c>
      <c r="AD8" s="21">
        <f>+'Funding @ public'!AD8/PublicRecipients!AD8</f>
        <v>3712.8639066985638</v>
      </c>
      <c r="AE8" s="21">
        <f>+'Funding @ public'!AE8/PublicRecipients!AE8</f>
        <v>3785.924443701525</v>
      </c>
      <c r="AF8" s="21">
        <f>+'Funding @ public'!AF8/PublicRecipients!AF8</f>
        <v>3806.2813934002766</v>
      </c>
      <c r="AG8" s="21">
        <f>+'Funding @ public'!AG8/PublicRecipients!AG8</f>
        <v>3797.2241852335778</v>
      </c>
      <c r="AH8" s="21">
        <f>+'Funding @ public'!AH8/PublicRecipients!AH8</f>
        <v>4063.8579018734222</v>
      </c>
      <c r="AI8" s="21">
        <f>+'Funding @ public'!AI8/PublicRecipients!AI8</f>
        <v>4158.9177299800249</v>
      </c>
      <c r="AJ8" s="21">
        <f>+'Funding @ public'!AJ8/PublicRecipients!AJ8</f>
        <v>4217.7529356948444</v>
      </c>
    </row>
    <row r="9" spans="1:36">
      <c r="A9" s="41" t="s">
        <v>20</v>
      </c>
      <c r="B9" s="21">
        <f>+'Funding @ public'!B9/PublicRecipients!B9</f>
        <v>875.17371451260669</v>
      </c>
      <c r="C9" s="21">
        <f>+'Funding @ public'!C9/PublicRecipients!C9</f>
        <v>1057.0773060029283</v>
      </c>
      <c r="D9" s="21">
        <f>+'Funding @ public'!D9/PublicRecipients!D9</f>
        <v>1160.9456127628716</v>
      </c>
      <c r="E9" s="21">
        <f>+'Funding @ public'!E9/PublicRecipients!E9</f>
        <v>1199.084405866507</v>
      </c>
      <c r="F9" s="21">
        <f>+'Funding @ public'!F9/PublicRecipients!F9</f>
        <v>1248.966795794134</v>
      </c>
      <c r="G9" s="21">
        <f>+'Funding @ public'!G9/PublicRecipients!G9</f>
        <v>1240.2677327830797</v>
      </c>
      <c r="H9" s="21">
        <f>+'Funding @ public'!H9/PublicRecipients!H9</f>
        <v>1334.8892640108036</v>
      </c>
      <c r="I9" s="21">
        <f>+'Funding @ public'!I9/PublicRecipients!I9</f>
        <v>1337.3803693712389</v>
      </c>
      <c r="J9" s="21">
        <f>+'Funding @ public'!J9/PublicRecipients!J9</f>
        <v>1323.556183301946</v>
      </c>
      <c r="K9" s="21">
        <f>+'Funding @ public'!K9/PublicRecipients!K9</f>
        <v>1305.6783274684331</v>
      </c>
      <c r="L9" s="21">
        <f>+'Funding @ public'!L9/PublicRecipients!L9</f>
        <v>1336.4177562210039</v>
      </c>
      <c r="M9" s="21">
        <f>+'Funding @ public'!M9/PublicRecipients!M9</f>
        <v>1367.5637583892617</v>
      </c>
      <c r="N9" s="21">
        <f>+'Funding @ public'!N9/PublicRecipients!N9</f>
        <v>1475.2137865911236</v>
      </c>
      <c r="O9" s="21">
        <f>+'Funding @ public'!O9/PublicRecipients!O9</f>
        <v>1631.3744892520874</v>
      </c>
      <c r="P9" s="21">
        <f>+'Funding @ public'!P9/PublicRecipients!P9</f>
        <v>1672.1530024168062</v>
      </c>
      <c r="Q9" s="21">
        <f>+'Funding @ public'!Q9/PublicRecipients!Q9</f>
        <v>1782.1848288621647</v>
      </c>
      <c r="R9" s="21">
        <f>+'Funding @ public'!R9/PublicRecipients!R9</f>
        <v>2041.797630799605</v>
      </c>
      <c r="S9" s="21">
        <f>+'Funding @ public'!S9/PublicRecipients!S9</f>
        <v>2204.0735403357598</v>
      </c>
      <c r="T9" s="21">
        <f>+'Funding @ public'!T9/PublicRecipients!T9</f>
        <v>2162.3239599942021</v>
      </c>
      <c r="U9" s="21">
        <f>+'Funding @ public'!U9/PublicRecipients!U9</f>
        <v>2136.455649717514</v>
      </c>
      <c r="V9" s="21">
        <f>+'Funding @ public'!V9/PublicRecipients!V9</f>
        <v>2165.8620742559069</v>
      </c>
      <c r="W9" s="21">
        <f>+'Funding @ public'!W9/PublicRecipients!W9</f>
        <v>2237.0014038371551</v>
      </c>
      <c r="X9" s="21">
        <f>+'Funding @ public'!X9/PublicRecipients!X9</f>
        <v>2364.2281588447654</v>
      </c>
      <c r="Y9" s="21">
        <f>+'Funding @ public'!Y9/PublicRecipients!Y9</f>
        <v>2689.6160799890426</v>
      </c>
      <c r="Z9" s="21">
        <f>+'Funding @ public'!Z9/PublicRecipients!Z9</f>
        <v>3216.7368938875306</v>
      </c>
      <c r="AA9" s="21">
        <f>+'Funding @ public'!AA9/PublicRecipients!AA9</f>
        <v>3243.1358696931484</v>
      </c>
      <c r="AB9" s="21">
        <f>+'Funding @ public'!AB9/PublicRecipients!AB9</f>
        <v>3245.350711806957</v>
      </c>
      <c r="AC9" s="21">
        <f>+'Funding @ public'!AC9/PublicRecipients!AC9</f>
        <v>3265.2805619549122</v>
      </c>
      <c r="AD9" s="21">
        <f>+'Funding @ public'!AD9/PublicRecipients!AD9</f>
        <v>3379.7529270544783</v>
      </c>
      <c r="AE9" s="21">
        <f>+'Funding @ public'!AE9/PublicRecipients!AE9</f>
        <v>3419.9074809971394</v>
      </c>
      <c r="AF9" s="21">
        <f>+'Funding @ public'!AF9/PublicRecipients!AF9</f>
        <v>3455.984079686702</v>
      </c>
      <c r="AG9" s="21">
        <f>+'Funding @ public'!AG9/PublicRecipients!AG9</f>
        <v>3375.4391737360029</v>
      </c>
      <c r="AH9" s="21">
        <f>+'Funding @ public'!AH9/PublicRecipients!AH9</f>
        <v>3634.2044394287591</v>
      </c>
      <c r="AI9" s="21">
        <f>+'Funding @ public'!AI9/PublicRecipients!AI9</f>
        <v>3788.3391444388526</v>
      </c>
      <c r="AJ9" s="21">
        <f>+'Funding @ public'!AJ9/PublicRecipients!AJ9</f>
        <v>3916.1472652218781</v>
      </c>
    </row>
    <row r="10" spans="1:36">
      <c r="A10" s="41" t="s">
        <v>21</v>
      </c>
      <c r="B10" s="21">
        <f>+'Funding @ public'!B10/PublicRecipients!B10</f>
        <v>745.3888052392299</v>
      </c>
      <c r="C10" s="21">
        <f>+'Funding @ public'!C10/PublicRecipients!C10</f>
        <v>811.46180143615356</v>
      </c>
      <c r="D10" s="21">
        <f>+'Funding @ public'!D10/PublicRecipients!D10</f>
        <v>1178.3062889237001</v>
      </c>
      <c r="E10" s="21">
        <f>+'Funding @ public'!E10/PublicRecipients!E10</f>
        <v>1178.9202352567158</v>
      </c>
      <c r="F10" s="21">
        <f>+'Funding @ public'!F10/PublicRecipients!F10</f>
        <v>1228.1713180585027</v>
      </c>
      <c r="G10" s="21">
        <f>+'Funding @ public'!G10/PublicRecipients!G10</f>
        <v>1229.9742577255943</v>
      </c>
      <c r="H10" s="21">
        <f>+'Funding @ public'!H10/PublicRecipients!H10</f>
        <v>1316.6436214371367</v>
      </c>
      <c r="I10" s="21">
        <f>+'Funding @ public'!I10/PublicRecipients!I10</f>
        <v>1348.2012637902524</v>
      </c>
      <c r="J10" s="21">
        <f>+'Funding @ public'!J10/PublicRecipients!J10</f>
        <v>1395.5048727186818</v>
      </c>
      <c r="K10" s="21">
        <f>+'Funding @ public'!K10/PublicRecipients!K10</f>
        <v>1383.6826030877467</v>
      </c>
      <c r="L10" s="21">
        <f>+'Funding @ public'!L10/PublicRecipients!L10</f>
        <v>1424.9565532167842</v>
      </c>
      <c r="M10" s="21">
        <f>+'Funding @ public'!M10/PublicRecipients!M10</f>
        <v>1453.8664762532499</v>
      </c>
      <c r="N10" s="21">
        <f>+'Funding @ public'!N10/PublicRecipients!N10</f>
        <v>1691.7232732072152</v>
      </c>
      <c r="O10" s="21">
        <f>+'Funding @ public'!O10/PublicRecipients!O10</f>
        <v>1848.6579732880145</v>
      </c>
      <c r="P10" s="21">
        <f>+'Funding @ public'!P10/PublicRecipients!P10</f>
        <v>1846.7785785325159</v>
      </c>
      <c r="Q10" s="21">
        <f>+'Funding @ public'!Q10/PublicRecipients!Q10</f>
        <v>1989.5049067644752</v>
      </c>
      <c r="R10" s="21">
        <f>+'Funding @ public'!R10/PublicRecipients!R10</f>
        <v>2261.5091039582167</v>
      </c>
      <c r="S10" s="21">
        <f>+'Funding @ public'!S10/PublicRecipients!S10</f>
        <v>2393.1694180432569</v>
      </c>
      <c r="T10" s="21">
        <f>+'Funding @ public'!T10/PublicRecipients!T10</f>
        <v>2432.8782196621523</v>
      </c>
      <c r="U10" s="21">
        <f>+'Funding @ public'!U10/PublicRecipients!U10</f>
        <v>2408.2259087417742</v>
      </c>
      <c r="V10" s="21">
        <f>+'Funding @ public'!V10/PublicRecipients!V10</f>
        <v>2383.1859626766823</v>
      </c>
      <c r="W10" s="21">
        <f>+'Funding @ public'!W10/PublicRecipients!W10</f>
        <v>2400.0078995481044</v>
      </c>
      <c r="X10" s="21">
        <f>+'Funding @ public'!X10/PublicRecipients!X10</f>
        <v>2572.3960033463295</v>
      </c>
      <c r="Y10" s="21">
        <f>+'Funding @ public'!Y10/PublicRecipients!Y10</f>
        <v>2907.9885030737519</v>
      </c>
      <c r="Z10" s="21">
        <f>+'Funding @ public'!Z10/PublicRecipients!Z10</f>
        <v>3666.7738079194178</v>
      </c>
      <c r="AA10" s="21">
        <f>+'Funding @ public'!AA10/PublicRecipients!AA10</f>
        <v>3696.7877410506776</v>
      </c>
      <c r="AB10" s="21">
        <f>+'Funding @ public'!AB10/PublicRecipients!AB10</f>
        <v>3393.950838264393</v>
      </c>
      <c r="AC10" s="21">
        <f>+'Funding @ public'!AC10/PublicRecipients!AC10</f>
        <v>3385.5859947879885</v>
      </c>
      <c r="AD10" s="21">
        <f>+'Funding @ public'!AD10/PublicRecipients!AD10</f>
        <v>3423.5500804920953</v>
      </c>
      <c r="AE10" s="21">
        <f>+'Funding @ public'!AE10/PublicRecipients!AE10</f>
        <v>3435.5605915871661</v>
      </c>
      <c r="AF10" s="21">
        <f>+'Funding @ public'!AF10/PublicRecipients!AF10</f>
        <v>3467.1223773976903</v>
      </c>
      <c r="AG10" s="21">
        <f>+'Funding @ public'!AG10/PublicRecipients!AG10</f>
        <v>3471.8940665587947</v>
      </c>
      <c r="AH10" s="21">
        <f>+'Funding @ public'!AH10/PublicRecipients!AH10</f>
        <v>3869.7477906551885</v>
      </c>
      <c r="AI10" s="21">
        <f>+'Funding @ public'!AI10/PublicRecipients!AI10</f>
        <v>3969.0287642660842</v>
      </c>
      <c r="AJ10" s="21">
        <f>+'Funding @ public'!AJ10/PublicRecipients!AJ10</f>
        <v>4101.1398547275021</v>
      </c>
    </row>
    <row r="11" spans="1:36">
      <c r="A11" s="41" t="s">
        <v>22</v>
      </c>
      <c r="B11" s="21">
        <f>+'Funding @ public'!B11/PublicRecipients!B11</f>
        <v>775.19642246072488</v>
      </c>
      <c r="C11" s="21">
        <f>+'Funding @ public'!C11/PublicRecipients!C11</f>
        <v>860.40650840224055</v>
      </c>
      <c r="D11" s="21">
        <f>+'Funding @ public'!D11/PublicRecipients!D11</f>
        <v>1260.0780748663101</v>
      </c>
      <c r="E11" s="21">
        <f>+'Funding @ public'!E11/PublicRecipients!E11</f>
        <v>1211.9703551511593</v>
      </c>
      <c r="F11" s="21">
        <f>+'Funding @ public'!F11/PublicRecipients!F11</f>
        <v>1239.3300385659193</v>
      </c>
      <c r="G11" s="21">
        <f>+'Funding @ public'!G11/PublicRecipients!G11</f>
        <v>1223.0397308396418</v>
      </c>
      <c r="H11" s="21">
        <f>+'Funding @ public'!H11/PublicRecipients!H11</f>
        <v>1292.115801516356</v>
      </c>
      <c r="I11" s="21">
        <f>+'Funding @ public'!I11/PublicRecipients!I11</f>
        <v>1295.3390117013769</v>
      </c>
      <c r="J11" s="21">
        <f>+'Funding @ public'!J11/PublicRecipients!J11</f>
        <v>1263.6668035217372</v>
      </c>
      <c r="K11" s="21">
        <f>+'Funding @ public'!K11/PublicRecipients!K11</f>
        <v>1226.6016114200638</v>
      </c>
      <c r="L11" s="21">
        <f>+'Funding @ public'!L11/PublicRecipients!L11</f>
        <v>1207.7093748283251</v>
      </c>
      <c r="M11" s="21">
        <f>+'Funding @ public'!M11/PublicRecipients!M11</f>
        <v>1248.7022072236409</v>
      </c>
      <c r="N11" s="21">
        <f>+'Funding @ public'!N11/PublicRecipients!N11</f>
        <v>1422.8657826563042</v>
      </c>
      <c r="O11" s="21">
        <f>+'Funding @ public'!O11/PublicRecipients!O11</f>
        <v>1546.0602299091636</v>
      </c>
      <c r="P11" s="21">
        <f>+'Funding @ public'!P11/PublicRecipients!P11</f>
        <v>1570.0562262895176</v>
      </c>
      <c r="Q11" s="21">
        <f>+'Funding @ public'!Q11/PublicRecipients!Q11</f>
        <v>1665.969225449516</v>
      </c>
      <c r="R11" s="21">
        <f>+'Funding @ public'!R11/PublicRecipients!R11</f>
        <v>1886.7761118226383</v>
      </c>
      <c r="S11" s="21">
        <f>+'Funding @ public'!S11/PublicRecipients!S11</f>
        <v>2012.1038222881602</v>
      </c>
      <c r="T11" s="21">
        <f>+'Funding @ public'!T11/PublicRecipients!T11</f>
        <v>2046.30774447921</v>
      </c>
      <c r="U11" s="21">
        <f>+'Funding @ public'!U11/PublicRecipients!U11</f>
        <v>2063.8311368905424</v>
      </c>
      <c r="V11" s="21">
        <f>+'Funding @ public'!V11/PublicRecipients!V11</f>
        <v>2067.9556584095039</v>
      </c>
      <c r="W11" s="21">
        <f>+'Funding @ public'!W11/PublicRecipients!W11</f>
        <v>2102.6020370885813</v>
      </c>
      <c r="X11" s="21">
        <f>+'Funding @ public'!X11/PublicRecipients!X11</f>
        <v>2248.2997638527777</v>
      </c>
      <c r="Y11" s="21">
        <f>+'Funding @ public'!Y11/PublicRecipients!Y11</f>
        <v>2540.8476225545351</v>
      </c>
      <c r="Z11" s="21">
        <f>+'Funding @ public'!Z11/PublicRecipients!Z11</f>
        <v>3098.4861867202271</v>
      </c>
      <c r="AA11" s="21">
        <f>+'Funding @ public'!AA11/PublicRecipients!AA11</f>
        <v>3241.1127984834902</v>
      </c>
      <c r="AB11" s="21">
        <f>+'Funding @ public'!AB11/PublicRecipients!AB11</f>
        <v>3153.0315813260531</v>
      </c>
      <c r="AC11" s="21">
        <f>+'Funding @ public'!AC11/PublicRecipients!AC11</f>
        <v>3152.8415623653414</v>
      </c>
      <c r="AD11" s="21">
        <f>+'Funding @ public'!AD11/PublicRecipients!AD11</f>
        <v>3228.3495528117496</v>
      </c>
      <c r="AE11" s="21">
        <f>+'Funding @ public'!AE11/PublicRecipients!AE11</f>
        <v>3293.5137891183786</v>
      </c>
      <c r="AF11" s="21">
        <f>+'Funding @ public'!AF11/PublicRecipients!AF11</f>
        <v>3354.4494442297478</v>
      </c>
      <c r="AG11" s="21">
        <f>+'Funding @ public'!AG11/PublicRecipients!AG11</f>
        <v>3367.188898485253</v>
      </c>
      <c r="AH11" s="21">
        <f>+'Funding @ public'!AH11/PublicRecipients!AH11</f>
        <v>3925.4479246606666</v>
      </c>
      <c r="AI11" s="21">
        <f>+'Funding @ public'!AI11/PublicRecipients!AI11</f>
        <v>4043.5522122008265</v>
      </c>
      <c r="AJ11" s="21">
        <f>+'Funding @ public'!AJ11/PublicRecipients!AJ11</f>
        <v>4130.7688557767278</v>
      </c>
    </row>
    <row r="12" spans="1:36">
      <c r="A12" s="41" t="s">
        <v>23</v>
      </c>
      <c r="B12" s="21">
        <f>+'Funding @ public'!B12/PublicRecipients!B12</f>
        <v>778.454482708515</v>
      </c>
      <c r="C12" s="21">
        <f>+'Funding @ public'!C12/PublicRecipients!C12</f>
        <v>801.83318267729476</v>
      </c>
      <c r="D12" s="21">
        <f>+'Funding @ public'!D12/PublicRecipients!D12</f>
        <v>1218.3441975308642</v>
      </c>
      <c r="E12" s="21">
        <f>+'Funding @ public'!E12/PublicRecipients!E12</f>
        <v>1307.565153475244</v>
      </c>
      <c r="F12" s="21">
        <f>+'Funding @ public'!F12/PublicRecipients!F12</f>
        <v>1369.0136692211534</v>
      </c>
      <c r="G12" s="21">
        <f>+'Funding @ public'!G12/PublicRecipients!G12</f>
        <v>1373.6299251746339</v>
      </c>
      <c r="H12" s="21">
        <f>+'Funding @ public'!H12/PublicRecipients!H12</f>
        <v>1459.3569765206059</v>
      </c>
      <c r="I12" s="21">
        <f>+'Funding @ public'!I12/PublicRecipients!I12</f>
        <v>1474.6144103405497</v>
      </c>
      <c r="J12" s="21">
        <f>+'Funding @ public'!J12/PublicRecipients!J12</f>
        <v>1485.3128258386125</v>
      </c>
      <c r="K12" s="21">
        <f>+'Funding @ public'!K12/PublicRecipients!K12</f>
        <v>1477.5385191525786</v>
      </c>
      <c r="L12" s="21">
        <f>+'Funding @ public'!L12/PublicRecipients!L12</f>
        <v>1497.105944242209</v>
      </c>
      <c r="M12" s="21">
        <f>+'Funding @ public'!M12/PublicRecipients!M12</f>
        <v>1560.0431787265786</v>
      </c>
      <c r="N12" s="21">
        <f>+'Funding @ public'!N12/PublicRecipients!N12</f>
        <v>1724.120785641117</v>
      </c>
      <c r="O12" s="21">
        <f>+'Funding @ public'!O12/PublicRecipients!O12</f>
        <v>1925.8199380233402</v>
      </c>
      <c r="P12" s="21">
        <f>+'Funding @ public'!P12/PublicRecipients!P12</f>
        <v>1966.067818066733</v>
      </c>
      <c r="Q12" s="21">
        <f>+'Funding @ public'!Q12/PublicRecipients!Q12</f>
        <v>2061.755032290996</v>
      </c>
      <c r="R12" s="21">
        <f>+'Funding @ public'!R12/PublicRecipients!R12</f>
        <v>2337.8746257485031</v>
      </c>
      <c r="S12" s="21">
        <f>+'Funding @ public'!S12/PublicRecipients!S12</f>
        <v>2484.4440493209436</v>
      </c>
      <c r="T12" s="21">
        <f>+'Funding @ public'!T12/PublicRecipients!T12</f>
        <v>2515.6065028852968</v>
      </c>
      <c r="U12" s="21">
        <f>+'Funding @ public'!U12/PublicRecipients!U12</f>
        <v>2531.7713500008385</v>
      </c>
      <c r="V12" s="21">
        <f>+'Funding @ public'!V12/PublicRecipients!V12</f>
        <v>2519.0885819906534</v>
      </c>
      <c r="W12" s="21">
        <f>+'Funding @ public'!W12/PublicRecipients!W12</f>
        <v>2534.3392444101773</v>
      </c>
      <c r="X12" s="21">
        <f>+'Funding @ public'!X12/PublicRecipients!X12</f>
        <v>2693.0946334334658</v>
      </c>
      <c r="Y12" s="21">
        <f>+'Funding @ public'!Y12/PublicRecipients!Y12</f>
        <v>3012.7151564152</v>
      </c>
      <c r="Z12" s="21">
        <f>+'Funding @ public'!Z12/PublicRecipients!Z12</f>
        <v>3559.2367184583095</v>
      </c>
      <c r="AA12" s="21">
        <f>+'Funding @ public'!AA12/PublicRecipients!AA12</f>
        <v>3643.9542842997585</v>
      </c>
      <c r="AB12" s="21">
        <f>+'Funding @ public'!AB12/PublicRecipients!AB12</f>
        <v>3463.180918437015</v>
      </c>
      <c r="AC12" s="21">
        <f>+'Funding @ public'!AC12/PublicRecipients!AC12</f>
        <v>3499.41414915014</v>
      </c>
      <c r="AD12" s="21">
        <f>+'Funding @ public'!AD12/PublicRecipients!AD12</f>
        <v>3555.9844056074567</v>
      </c>
      <c r="AE12" s="21">
        <f>+'Funding @ public'!AE12/PublicRecipients!AE12</f>
        <v>3605.7939024001453</v>
      </c>
      <c r="AF12" s="21">
        <f>+'Funding @ public'!AF12/PublicRecipients!AF12</f>
        <v>3667.961582145932</v>
      </c>
      <c r="AG12" s="21">
        <f>+'Funding @ public'!AG12/PublicRecipients!AG12</f>
        <v>3659.3639686181327</v>
      </c>
      <c r="AH12" s="21">
        <f>+'Funding @ public'!AH12/PublicRecipients!AH12</f>
        <v>3826.5399484813747</v>
      </c>
      <c r="AI12" s="21">
        <f>+'Funding @ public'!AI12/PublicRecipients!AI12</f>
        <v>3904.7419616523416</v>
      </c>
      <c r="AJ12" s="21">
        <f>+'Funding @ public'!AJ12/PublicRecipients!AJ12</f>
        <v>3958.9795341906456</v>
      </c>
    </row>
    <row r="13" spans="1:36">
      <c r="A13" s="41" t="s">
        <v>24</v>
      </c>
      <c r="B13" s="21">
        <f>+'Funding @ public'!B13/PublicRecipients!B13</f>
        <v>783.63184687436365</v>
      </c>
      <c r="C13" s="21">
        <f>+'Funding @ public'!C13/PublicRecipients!C13</f>
        <v>931.23762303330795</v>
      </c>
      <c r="D13" s="21">
        <f>+'Funding @ public'!D13/PublicRecipients!D13</f>
        <v>1371.9242918416585</v>
      </c>
      <c r="E13" s="21">
        <f>+'Funding @ public'!E13/PublicRecipients!E13</f>
        <v>1403.2089669689756</v>
      </c>
      <c r="F13" s="21">
        <f>+'Funding @ public'!F13/PublicRecipients!F13</f>
        <v>1448.7409091749394</v>
      </c>
      <c r="G13" s="21">
        <f>+'Funding @ public'!G13/PublicRecipients!G13</f>
        <v>1462.4969832602274</v>
      </c>
      <c r="H13" s="21">
        <f>+'Funding @ public'!H13/PublicRecipients!H13</f>
        <v>1513.9422116011297</v>
      </c>
      <c r="I13" s="21">
        <f>+'Funding @ public'!I13/PublicRecipients!I13</f>
        <v>1538.2103567488048</v>
      </c>
      <c r="J13" s="21">
        <f>+'Funding @ public'!J13/PublicRecipients!J13</f>
        <v>1535.3828911395551</v>
      </c>
      <c r="K13" s="21">
        <f>+'Funding @ public'!K13/PublicRecipients!K13</f>
        <v>1558.9830628833893</v>
      </c>
      <c r="L13" s="21">
        <f>+'Funding @ public'!L13/PublicRecipients!L13</f>
        <v>1566.0805211805714</v>
      </c>
      <c r="M13" s="21">
        <f>+'Funding @ public'!M13/PublicRecipients!M13</f>
        <v>1655.3292422058712</v>
      </c>
      <c r="N13" s="21">
        <f>+'Funding @ public'!N13/PublicRecipients!N13</f>
        <v>1848.785936797731</v>
      </c>
      <c r="O13" s="21">
        <f>+'Funding @ public'!O13/PublicRecipients!O13</f>
        <v>2052.5611786818272</v>
      </c>
      <c r="P13" s="21">
        <f>+'Funding @ public'!P13/PublicRecipients!P13</f>
        <v>2088.1329989904584</v>
      </c>
      <c r="Q13" s="21">
        <f>+'Funding @ public'!Q13/PublicRecipients!Q13</f>
        <v>2221.93192386285</v>
      </c>
      <c r="R13" s="21">
        <f>+'Funding @ public'!R13/PublicRecipients!R13</f>
        <v>2528.4331473816806</v>
      </c>
      <c r="S13" s="21">
        <f>+'Funding @ public'!S13/PublicRecipients!S13</f>
        <v>2656.2105513640627</v>
      </c>
      <c r="T13" s="21">
        <f>+'Funding @ public'!T13/PublicRecipients!T13</f>
        <v>2679.2115989887002</v>
      </c>
      <c r="U13" s="21">
        <f>+'Funding @ public'!U13/PublicRecipients!U13</f>
        <v>2675.3977912976125</v>
      </c>
      <c r="V13" s="21">
        <f>+'Funding @ public'!V13/PublicRecipients!V13</f>
        <v>2621.818753192214</v>
      </c>
      <c r="W13" s="21">
        <f>+'Funding @ public'!W13/PublicRecipients!W13</f>
        <v>2704.0511421911424</v>
      </c>
      <c r="X13" s="21">
        <f>+'Funding @ public'!X13/PublicRecipients!X13</f>
        <v>2887.1251229937898</v>
      </c>
      <c r="Y13" s="21">
        <f>+'Funding @ public'!Y13/PublicRecipients!Y13</f>
        <v>3181.9046350307426</v>
      </c>
      <c r="Z13" s="21">
        <f>+'Funding @ public'!Z13/PublicRecipients!Z13</f>
        <v>3818.9084067938152</v>
      </c>
      <c r="AA13" s="21">
        <f>+'Funding @ public'!AA13/PublicRecipients!AA13</f>
        <v>3914.3555274946875</v>
      </c>
      <c r="AB13" s="21">
        <f>+'Funding @ public'!AB13/PublicRecipients!AB13</f>
        <v>3696.9611855479284</v>
      </c>
      <c r="AC13" s="21">
        <f>+'Funding @ public'!AC13/PublicRecipients!AC13</f>
        <v>3729.356961702224</v>
      </c>
      <c r="AD13" s="21">
        <f>+'Funding @ public'!AD13/PublicRecipients!AD13</f>
        <v>3747.9565190249691</v>
      </c>
      <c r="AE13" s="21">
        <f>+'Funding @ public'!AE13/PublicRecipients!AE13</f>
        <v>3777.6801649427853</v>
      </c>
      <c r="AF13" s="21">
        <f>+'Funding @ public'!AF13/PublicRecipients!AF13</f>
        <v>3793.3781794249171</v>
      </c>
      <c r="AG13" s="21">
        <f>+'Funding @ public'!AG13/PublicRecipients!AG13</f>
        <v>3780.6215945401709</v>
      </c>
      <c r="AH13" s="21">
        <f>+'Funding @ public'!AH13/PublicRecipients!AH13</f>
        <v>4029.8716716245931</v>
      </c>
      <c r="AI13" s="21">
        <f>+'Funding @ public'!AI13/PublicRecipients!AI13</f>
        <v>4166.6658944039609</v>
      </c>
      <c r="AJ13" s="21">
        <f>+'Funding @ public'!AJ13/PublicRecipients!AJ13</f>
        <v>4213.9207047717855</v>
      </c>
    </row>
    <row r="14" spans="1:36">
      <c r="A14" s="41" t="s">
        <v>25</v>
      </c>
      <c r="B14" s="21">
        <f>+'Funding @ public'!B14/PublicRecipients!B14</f>
        <v>824.51767304860084</v>
      </c>
      <c r="C14" s="21">
        <f>+'Funding @ public'!C14/PublicRecipients!C14</f>
        <v>949.88407241322045</v>
      </c>
      <c r="D14" s="21">
        <f>+'Funding @ public'!D14/PublicRecipients!D14</f>
        <v>1248.9636268043207</v>
      </c>
      <c r="E14" s="21">
        <f>+'Funding @ public'!E14/PublicRecipients!E14</f>
        <v>1198.9158369690867</v>
      </c>
      <c r="F14" s="21">
        <f>+'Funding @ public'!F14/PublicRecipients!F14</f>
        <v>1250.744682411618</v>
      </c>
      <c r="G14" s="21">
        <f>+'Funding @ public'!G14/PublicRecipients!G14</f>
        <v>1277.2864337648518</v>
      </c>
      <c r="H14" s="21">
        <f>+'Funding @ public'!H14/PublicRecipients!H14</f>
        <v>1367.3285134896844</v>
      </c>
      <c r="I14" s="21">
        <f>+'Funding @ public'!I14/PublicRecipients!I14</f>
        <v>1391.4729108810907</v>
      </c>
      <c r="J14" s="21">
        <f>+'Funding @ public'!J14/PublicRecipients!J14</f>
        <v>1349.3537399541481</v>
      </c>
      <c r="K14" s="21">
        <f>+'Funding @ public'!K14/PublicRecipients!K14</f>
        <v>1325.8780290983316</v>
      </c>
      <c r="L14" s="21">
        <f>+'Funding @ public'!L14/PublicRecipients!L14</f>
        <v>1324.9021354829586</v>
      </c>
      <c r="M14" s="21">
        <f>+'Funding @ public'!M14/PublicRecipients!M14</f>
        <v>1400.758283115144</v>
      </c>
      <c r="N14" s="21">
        <f>+'Funding @ public'!N14/PublicRecipients!N14</f>
        <v>1583.8416991963261</v>
      </c>
      <c r="O14" s="21">
        <f>+'Funding @ public'!O14/PublicRecipients!O14</f>
        <v>1734.5927712957277</v>
      </c>
      <c r="P14" s="21">
        <f>+'Funding @ public'!P14/PublicRecipients!P14</f>
        <v>1756.6732124422101</v>
      </c>
      <c r="Q14" s="21">
        <f>+'Funding @ public'!Q14/PublicRecipients!Q14</f>
        <v>1879.5377515310586</v>
      </c>
      <c r="R14" s="21">
        <f>+'Funding @ public'!R14/PublicRecipients!R14</f>
        <v>2136.0437050110054</v>
      </c>
      <c r="S14" s="21">
        <f>+'Funding @ public'!S14/PublicRecipients!S14</f>
        <v>2253.0245626231026</v>
      </c>
      <c r="T14" s="21">
        <f>+'Funding @ public'!T14/PublicRecipients!T14</f>
        <v>2270.7926511101787</v>
      </c>
      <c r="U14" s="21">
        <f>+'Funding @ public'!U14/PublicRecipients!U14</f>
        <v>2300.6924293338607</v>
      </c>
      <c r="V14" s="21">
        <f>+'Funding @ public'!V14/PublicRecipients!V14</f>
        <v>2287.7234537985346</v>
      </c>
      <c r="W14" s="21">
        <f>+'Funding @ public'!W14/PublicRecipients!W14</f>
        <v>2318.3560825139771</v>
      </c>
      <c r="X14" s="21">
        <f>+'Funding @ public'!X14/PublicRecipients!X14</f>
        <v>2469.6809737581661</v>
      </c>
      <c r="Y14" s="21">
        <f>+'Funding @ public'!Y14/PublicRecipients!Y14</f>
        <v>2789.3175421439109</v>
      </c>
      <c r="Z14" s="21">
        <f>+'Funding @ public'!Z14/PublicRecipients!Z14</f>
        <v>3247.0385370151348</v>
      </c>
      <c r="AA14" s="21">
        <f>+'Funding @ public'!AA14/PublicRecipients!AA14</f>
        <v>3269.4869630988546</v>
      </c>
      <c r="AB14" s="21">
        <f>+'Funding @ public'!AB14/PublicRecipients!AB14</f>
        <v>3174.882082193571</v>
      </c>
      <c r="AC14" s="21">
        <f>+'Funding @ public'!AC14/PublicRecipients!AC14</f>
        <v>3187.2109164897383</v>
      </c>
      <c r="AD14" s="21">
        <f>+'Funding @ public'!AD14/PublicRecipients!AD14</f>
        <v>3242.9456599091018</v>
      </c>
      <c r="AE14" s="21">
        <f>+'Funding @ public'!AE14/PublicRecipients!AE14</f>
        <v>3270.1445375849326</v>
      </c>
      <c r="AF14" s="21">
        <f>+'Funding @ public'!AF14/PublicRecipients!AF14</f>
        <v>3310.0526528162027</v>
      </c>
      <c r="AG14" s="21">
        <f>+'Funding @ public'!AG14/PublicRecipients!AG14</f>
        <v>3327.2729089245649</v>
      </c>
      <c r="AH14" s="21">
        <f>+'Funding @ public'!AH14/PublicRecipients!AH14</f>
        <v>3496.5783432304688</v>
      </c>
      <c r="AI14" s="21">
        <f>+'Funding @ public'!AI14/PublicRecipients!AI14</f>
        <v>3592.9039785629834</v>
      </c>
      <c r="AJ14" s="21">
        <f>+'Funding @ public'!AJ14/PublicRecipients!AJ14</f>
        <v>3647.4367632579224</v>
      </c>
    </row>
    <row r="15" spans="1:36">
      <c r="A15" s="41" t="s">
        <v>26</v>
      </c>
      <c r="B15" s="21">
        <f>+'Funding @ public'!B15/PublicRecipients!B15</f>
        <v>844.89498111171076</v>
      </c>
      <c r="C15" s="21">
        <f>+'Funding @ public'!C15/PublicRecipients!C15</f>
        <v>996.15213651498334</v>
      </c>
      <c r="D15" s="21">
        <f>+'Funding @ public'!D15/PublicRecipients!D15</f>
        <v>1354.5232663407569</v>
      </c>
      <c r="E15" s="21">
        <f>+'Funding @ public'!E15/PublicRecipients!E15</f>
        <v>1413.0307969124856</v>
      </c>
      <c r="F15" s="21">
        <f>+'Funding @ public'!F15/PublicRecipients!F15</f>
        <v>1408.095851147682</v>
      </c>
      <c r="G15" s="21">
        <f>+'Funding @ public'!G15/PublicRecipients!G15</f>
        <v>1412.8484779593971</v>
      </c>
      <c r="H15" s="21">
        <f>+'Funding @ public'!H15/PublicRecipients!H15</f>
        <v>1479.4693439479827</v>
      </c>
      <c r="I15" s="21">
        <f>+'Funding @ public'!I15/PublicRecipients!I15</f>
        <v>1490.1283667145026</v>
      </c>
      <c r="J15" s="21">
        <f>+'Funding @ public'!J15/PublicRecipients!J15</f>
        <v>1541.7728081597222</v>
      </c>
      <c r="K15" s="21">
        <f>+'Funding @ public'!K15/PublicRecipients!K15</f>
        <v>1563.2822555026096</v>
      </c>
      <c r="L15" s="21">
        <f>+'Funding @ public'!L15/PublicRecipients!L15</f>
        <v>1575.4377684374929</v>
      </c>
      <c r="M15" s="21">
        <f>+'Funding @ public'!M15/PublicRecipients!M15</f>
        <v>1643.2410748974746</v>
      </c>
      <c r="N15" s="21">
        <f>+'Funding @ public'!N15/PublicRecipients!N15</f>
        <v>1844.7173069917933</v>
      </c>
      <c r="O15" s="21">
        <f>+'Funding @ public'!O15/PublicRecipients!O15</f>
        <v>2048.0236835004257</v>
      </c>
      <c r="P15" s="21">
        <f>+'Funding @ public'!P15/PublicRecipients!P15</f>
        <v>2118.8639689694937</v>
      </c>
      <c r="Q15" s="21">
        <f>+'Funding @ public'!Q15/PublicRecipients!Q15</f>
        <v>2250.4330602428486</v>
      </c>
      <c r="R15" s="21">
        <f>+'Funding @ public'!R15/PublicRecipients!R15</f>
        <v>2593.2648071684343</v>
      </c>
      <c r="S15" s="21">
        <f>+'Funding @ public'!S15/PublicRecipients!S15</f>
        <v>2752.941399781284</v>
      </c>
      <c r="T15" s="21">
        <f>+'Funding @ public'!T15/PublicRecipients!T15</f>
        <v>2783.6658874382497</v>
      </c>
      <c r="U15" s="21">
        <f>+'Funding @ public'!U15/PublicRecipients!U15</f>
        <v>2787.8897596504007</v>
      </c>
      <c r="V15" s="21">
        <f>+'Funding @ public'!V15/PublicRecipients!V15</f>
        <v>2748.5736809265095</v>
      </c>
      <c r="W15" s="21">
        <f>+'Funding @ public'!W15/PublicRecipients!W15</f>
        <v>2790.1106982860115</v>
      </c>
      <c r="X15" s="21">
        <f>+'Funding @ public'!X15/PublicRecipients!X15</f>
        <v>2976.5964713595995</v>
      </c>
      <c r="Y15" s="21">
        <f>+'Funding @ public'!Y15/PublicRecipients!Y15</f>
        <v>3326.5912832181584</v>
      </c>
      <c r="Z15" s="21">
        <f>+'Funding @ public'!Z15/PublicRecipients!Z15</f>
        <v>4115.5702229567696</v>
      </c>
      <c r="AA15" s="21">
        <f>+'Funding @ public'!AA15/PublicRecipients!AA15</f>
        <v>4156.3193721896923</v>
      </c>
      <c r="AB15" s="21">
        <f>+'Funding @ public'!AB15/PublicRecipients!AB15</f>
        <v>3864.9153069329054</v>
      </c>
      <c r="AC15" s="21">
        <f>+'Funding @ public'!AC15/PublicRecipients!AC15</f>
        <v>3839.8677611280505</v>
      </c>
      <c r="AD15" s="21">
        <f>+'Funding @ public'!AD15/PublicRecipients!AD15</f>
        <v>3946.8263056445107</v>
      </c>
      <c r="AE15" s="21">
        <f>+'Funding @ public'!AE15/PublicRecipients!AE15</f>
        <v>4006.7761849826707</v>
      </c>
      <c r="AF15" s="21">
        <f>+'Funding @ public'!AF15/PublicRecipients!AF15</f>
        <v>4045.9992647663512</v>
      </c>
      <c r="AG15" s="21">
        <f>+'Funding @ public'!AG15/PublicRecipients!AG15</f>
        <v>4075.6367400627532</v>
      </c>
      <c r="AH15" s="21">
        <f>+'Funding @ public'!AH15/PublicRecipients!AH15</f>
        <v>4377.0203606722825</v>
      </c>
      <c r="AI15" s="21">
        <f>+'Funding @ public'!AI15/PublicRecipients!AI15</f>
        <v>4481.7316176193308</v>
      </c>
      <c r="AJ15" s="21">
        <f>+'Funding @ public'!AJ15/PublicRecipients!AJ15</f>
        <v>4586.1449866068742</v>
      </c>
    </row>
    <row r="16" spans="1:36">
      <c r="A16" s="41" t="s">
        <v>27</v>
      </c>
      <c r="B16" s="21">
        <f>+'Funding @ public'!B16/PublicRecipients!B16</f>
        <v>775.89780278015576</v>
      </c>
      <c r="C16" s="21">
        <f>+'Funding @ public'!C16/PublicRecipients!C16</f>
        <v>927.95062903599273</v>
      </c>
      <c r="D16" s="21">
        <f>+'Funding @ public'!D16/PublicRecipients!D16</f>
        <v>1166.7881292931695</v>
      </c>
      <c r="E16" s="21">
        <f>+'Funding @ public'!E16/PublicRecipients!E16</f>
        <v>1208.3018071055596</v>
      </c>
      <c r="F16" s="21">
        <f>+'Funding @ public'!F16/PublicRecipients!F16</f>
        <v>1231.0648418814776</v>
      </c>
      <c r="G16" s="21">
        <f>+'Funding @ public'!G16/PublicRecipients!G16</f>
        <v>1226.7694585448392</v>
      </c>
      <c r="H16" s="21">
        <f>+'Funding @ public'!H16/PublicRecipients!H16</f>
        <v>1303.4029536637142</v>
      </c>
      <c r="I16" s="21">
        <f>+'Funding @ public'!I16/PublicRecipients!I16</f>
        <v>1315.7860992679591</v>
      </c>
      <c r="J16" s="21">
        <f>+'Funding @ public'!J16/PublicRecipients!J16</f>
        <v>1377.4009826152683</v>
      </c>
      <c r="K16" s="21">
        <f>+'Funding @ public'!K16/PublicRecipients!K16</f>
        <v>1376.3858887893223</v>
      </c>
      <c r="L16" s="21">
        <f>+'Funding @ public'!L16/PublicRecipients!L16</f>
        <v>1394.1976107040459</v>
      </c>
      <c r="M16" s="21">
        <f>+'Funding @ public'!M16/PublicRecipients!M16</f>
        <v>1437.7538541683625</v>
      </c>
      <c r="N16" s="21">
        <f>+'Funding @ public'!N16/PublicRecipients!N16</f>
        <v>1701.0256017121046</v>
      </c>
      <c r="O16" s="21">
        <f>+'Funding @ public'!O16/PublicRecipients!O16</f>
        <v>1882.5199163265604</v>
      </c>
      <c r="P16" s="21">
        <f>+'Funding @ public'!P16/PublicRecipients!P16</f>
        <v>1917.1808144144145</v>
      </c>
      <c r="Q16" s="21">
        <f>+'Funding @ public'!Q16/PublicRecipients!Q16</f>
        <v>2046.2549710137075</v>
      </c>
      <c r="R16" s="21">
        <f>+'Funding @ public'!R16/PublicRecipients!R16</f>
        <v>2315.5399817911311</v>
      </c>
      <c r="S16" s="21">
        <f>+'Funding @ public'!S16/PublicRecipients!S16</f>
        <v>2477.7496141830088</v>
      </c>
      <c r="T16" s="21">
        <f>+'Funding @ public'!T16/PublicRecipients!T16</f>
        <v>2532.3773285737302</v>
      </c>
      <c r="U16" s="21">
        <f>+'Funding @ public'!U16/PublicRecipients!U16</f>
        <v>2528.4239870286997</v>
      </c>
      <c r="V16" s="21">
        <f>+'Funding @ public'!V16/PublicRecipients!V16</f>
        <v>2499.8941382917692</v>
      </c>
      <c r="W16" s="21">
        <f>+'Funding @ public'!W16/PublicRecipients!W16</f>
        <v>2537.2623074354124</v>
      </c>
      <c r="X16" s="21">
        <f>+'Funding @ public'!X16/PublicRecipients!X16</f>
        <v>2700.3846600196143</v>
      </c>
      <c r="Y16" s="21">
        <f>+'Funding @ public'!Y16/PublicRecipients!Y16</f>
        <v>3015.4606067275595</v>
      </c>
      <c r="Z16" s="21">
        <f>+'Funding @ public'!Z16/PublicRecipients!Z16</f>
        <v>3703.1470622301772</v>
      </c>
      <c r="AA16" s="21">
        <f>+'Funding @ public'!AA16/PublicRecipients!AA16</f>
        <v>3805.1724715226883</v>
      </c>
      <c r="AB16" s="21">
        <f>+'Funding @ public'!AB16/PublicRecipients!AB16</f>
        <v>3529.3981394687194</v>
      </c>
      <c r="AC16" s="21">
        <f>+'Funding @ public'!AC16/PublicRecipients!AC16</f>
        <v>3522.8218720631421</v>
      </c>
      <c r="AD16" s="21">
        <f>+'Funding @ public'!AD16/PublicRecipients!AD16</f>
        <v>3536.1541549985654</v>
      </c>
      <c r="AE16" s="21">
        <f>+'Funding @ public'!AE16/PublicRecipients!AE16</f>
        <v>3578.0649777268013</v>
      </c>
      <c r="AF16" s="21">
        <f>+'Funding @ public'!AF16/PublicRecipients!AF16</f>
        <v>3636.9251786811146</v>
      </c>
      <c r="AG16" s="21">
        <f>+'Funding @ public'!AG16/PublicRecipients!AG16</f>
        <v>3639.3057770200867</v>
      </c>
      <c r="AH16" s="21">
        <f>+'Funding @ public'!AH16/PublicRecipients!AH16</f>
        <v>3936.4783225879869</v>
      </c>
      <c r="AI16" s="21">
        <f>+'Funding @ public'!AI16/PublicRecipients!AI16</f>
        <v>4066.5490075846956</v>
      </c>
      <c r="AJ16" s="21">
        <f>+'Funding @ public'!AJ16/PublicRecipients!AJ16</f>
        <v>4140.6078011209502</v>
      </c>
    </row>
    <row r="17" spans="1:36">
      <c r="A17" s="41" t="s">
        <v>28</v>
      </c>
      <c r="B17" s="21">
        <f>+'Funding @ public'!B17/PublicRecipients!B17</f>
        <v>724.82274459974587</v>
      </c>
      <c r="C17" s="21">
        <f>+'Funding @ public'!C17/PublicRecipients!C17</f>
        <v>918.95553249833245</v>
      </c>
      <c r="D17" s="21">
        <f>+'Funding @ public'!D17/PublicRecipients!D17</f>
        <v>1210.4564046407008</v>
      </c>
      <c r="E17" s="21">
        <f>+'Funding @ public'!E17/PublicRecipients!E17</f>
        <v>1301.2165374934582</v>
      </c>
      <c r="F17" s="21">
        <f>+'Funding @ public'!F17/PublicRecipients!F17</f>
        <v>1349.4080799743201</v>
      </c>
      <c r="G17" s="21">
        <f>+'Funding @ public'!G17/PublicRecipients!G17</f>
        <v>1347.7560405634285</v>
      </c>
      <c r="H17" s="21">
        <f>+'Funding @ public'!H17/PublicRecipients!H17</f>
        <v>1415.5479072591356</v>
      </c>
      <c r="I17" s="21">
        <f>+'Funding @ public'!I17/PublicRecipients!I17</f>
        <v>1411.2563002680965</v>
      </c>
      <c r="J17" s="21">
        <f>+'Funding @ public'!J17/PublicRecipients!J17</f>
        <v>1424.7290549911909</v>
      </c>
      <c r="K17" s="21">
        <f>+'Funding @ public'!K17/PublicRecipients!K17</f>
        <v>1442.6401453571771</v>
      </c>
      <c r="L17" s="21">
        <f>+'Funding @ public'!L17/PublicRecipients!L17</f>
        <v>1457.3086706810548</v>
      </c>
      <c r="M17" s="21">
        <f>+'Funding @ public'!M17/PublicRecipients!M17</f>
        <v>1524.0146102916021</v>
      </c>
      <c r="N17" s="21">
        <f>+'Funding @ public'!N17/PublicRecipients!N17</f>
        <v>1709.3396234553259</v>
      </c>
      <c r="O17" s="21">
        <f>+'Funding @ public'!O17/PublicRecipients!O17</f>
        <v>1890.538782301034</v>
      </c>
      <c r="P17" s="21">
        <f>+'Funding @ public'!P17/PublicRecipients!P17</f>
        <v>1930.4505861194773</v>
      </c>
      <c r="Q17" s="21">
        <f>+'Funding @ public'!Q17/PublicRecipients!Q17</f>
        <v>2058.4093962585034</v>
      </c>
      <c r="R17" s="21">
        <f>+'Funding @ public'!R17/PublicRecipients!R17</f>
        <v>2309.5488753256136</v>
      </c>
      <c r="S17" s="21">
        <f>+'Funding @ public'!S17/PublicRecipients!S17</f>
        <v>2468.6992286151149</v>
      </c>
      <c r="T17" s="21">
        <f>+'Funding @ public'!T17/PublicRecipients!T17</f>
        <v>2483.8290788188206</v>
      </c>
      <c r="U17" s="21">
        <f>+'Funding @ public'!U17/PublicRecipients!U17</f>
        <v>2518.3679169124725</v>
      </c>
      <c r="V17" s="21">
        <f>+'Funding @ public'!V17/PublicRecipients!V17</f>
        <v>2472.4289110404302</v>
      </c>
      <c r="W17" s="21">
        <f>+'Funding @ public'!W17/PublicRecipients!W17</f>
        <v>2487.0323418025355</v>
      </c>
      <c r="X17" s="21">
        <f>+'Funding @ public'!X17/PublicRecipients!X17</f>
        <v>2652.9196179574578</v>
      </c>
      <c r="Y17" s="21">
        <f>+'Funding @ public'!Y17/PublicRecipients!Y17</f>
        <v>2971.2856275231325</v>
      </c>
      <c r="Z17" s="21">
        <f>+'Funding @ public'!Z17/PublicRecipients!Z17</f>
        <v>3496.3751162135327</v>
      </c>
      <c r="AA17" s="21">
        <f>+'Funding @ public'!AA17/PublicRecipients!AA17</f>
        <v>3625.7910636598326</v>
      </c>
      <c r="AB17" s="21">
        <f>+'Funding @ public'!AB17/PublicRecipients!AB17</f>
        <v>3443.5485221669251</v>
      </c>
      <c r="AC17" s="21">
        <f>+'Funding @ public'!AC17/PublicRecipients!AC17</f>
        <v>3436.3887179735671</v>
      </c>
      <c r="AD17" s="21">
        <f>+'Funding @ public'!AD17/PublicRecipients!AD17</f>
        <v>3489.8779050507719</v>
      </c>
      <c r="AE17" s="21">
        <f>+'Funding @ public'!AE17/PublicRecipients!AE17</f>
        <v>3535.6243756425583</v>
      </c>
      <c r="AF17" s="21">
        <f>+'Funding @ public'!AF17/PublicRecipients!AF17</f>
        <v>3586.4834964495899</v>
      </c>
      <c r="AG17" s="21">
        <f>+'Funding @ public'!AG17/PublicRecipients!AG17</f>
        <v>3609.7202756564329</v>
      </c>
      <c r="AH17" s="21">
        <f>+'Funding @ public'!AH17/PublicRecipients!AH17</f>
        <v>3834.3528745766839</v>
      </c>
      <c r="AI17" s="21">
        <f>+'Funding @ public'!AI17/PublicRecipients!AI17</f>
        <v>3944.1896080726274</v>
      </c>
      <c r="AJ17" s="21">
        <f>+'Funding @ public'!AJ17/PublicRecipients!AJ17</f>
        <v>3992.0958769603139</v>
      </c>
    </row>
    <row r="18" spans="1:36">
      <c r="A18" s="41" t="s">
        <v>29</v>
      </c>
      <c r="B18" s="21">
        <f>+'Funding @ public'!B18/PublicRecipients!B18</f>
        <v>762.55967453570258</v>
      </c>
      <c r="C18" s="21">
        <f>+'Funding @ public'!C18/PublicRecipients!C18</f>
        <v>893.73553550283782</v>
      </c>
      <c r="D18" s="21">
        <f>+'Funding @ public'!D18/PublicRecipients!D18</f>
        <v>1271.6653388542377</v>
      </c>
      <c r="E18" s="21">
        <f>+'Funding @ public'!E18/PublicRecipients!E18</f>
        <v>1193.0554313099042</v>
      </c>
      <c r="F18" s="21">
        <f>+'Funding @ public'!F18/PublicRecipients!F18</f>
        <v>1242.2173282243964</v>
      </c>
      <c r="G18" s="21">
        <f>+'Funding @ public'!G18/PublicRecipients!G18</f>
        <v>1206.5272683645837</v>
      </c>
      <c r="H18" s="21">
        <f>+'Funding @ public'!H18/PublicRecipients!H18</f>
        <v>1269.8132813143941</v>
      </c>
      <c r="I18" s="21">
        <f>+'Funding @ public'!I18/PublicRecipients!I18</f>
        <v>1298.6067181253613</v>
      </c>
      <c r="J18" s="21">
        <f>+'Funding @ public'!J18/PublicRecipients!J18</f>
        <v>1303.8513502894414</v>
      </c>
      <c r="K18" s="21">
        <f>+'Funding @ public'!K18/PublicRecipients!K18</f>
        <v>1305.1811288284171</v>
      </c>
      <c r="L18" s="21">
        <f>+'Funding @ public'!L18/PublicRecipients!L18</f>
        <v>1326.4120441230802</v>
      </c>
      <c r="M18" s="21">
        <f>+'Funding @ public'!M18/PublicRecipients!M18</f>
        <v>1377.2326431181486</v>
      </c>
      <c r="N18" s="21">
        <f>+'Funding @ public'!N18/PublicRecipients!N18</f>
        <v>1550.9077764651497</v>
      </c>
      <c r="O18" s="21">
        <f>+'Funding @ public'!O18/PublicRecipients!O18</f>
        <v>1725.5878334181264</v>
      </c>
      <c r="P18" s="21">
        <f>+'Funding @ public'!P18/PublicRecipients!P18</f>
        <v>1776.3188632414992</v>
      </c>
      <c r="Q18" s="21">
        <f>+'Funding @ public'!Q18/PublicRecipients!Q18</f>
        <v>1899.2768263250719</v>
      </c>
      <c r="R18" s="21">
        <f>+'Funding @ public'!R18/PublicRecipients!R18</f>
        <v>2161.0961256714959</v>
      </c>
      <c r="S18" s="21">
        <f>+'Funding @ public'!S18/PublicRecipients!S18</f>
        <v>2274.2875217323945</v>
      </c>
      <c r="T18" s="21">
        <f>+'Funding @ public'!T18/PublicRecipients!T18</f>
        <v>2373.6068385796048</v>
      </c>
      <c r="U18" s="21">
        <f>+'Funding @ public'!U18/PublicRecipients!U18</f>
        <v>2387.834556327784</v>
      </c>
      <c r="V18" s="21">
        <f>+'Funding @ public'!V18/PublicRecipients!V18</f>
        <v>2355.6942053930006</v>
      </c>
      <c r="W18" s="21">
        <f>+'Funding @ public'!W18/PublicRecipients!W18</f>
        <v>2399.502801533471</v>
      </c>
      <c r="X18" s="21">
        <f>+'Funding @ public'!X18/PublicRecipients!X18</f>
        <v>2557.9284470270359</v>
      </c>
      <c r="Y18" s="21">
        <f>+'Funding @ public'!Y18/PublicRecipients!Y18</f>
        <v>2910.2180219449874</v>
      </c>
      <c r="Z18" s="21">
        <f>+'Funding @ public'!Z18/PublicRecipients!Z18</f>
        <v>3582.6808177061575</v>
      </c>
      <c r="AA18" s="21">
        <f>+'Funding @ public'!AA18/PublicRecipients!AA18</f>
        <v>3640.0727227007965</v>
      </c>
      <c r="AB18" s="21">
        <f>+'Funding @ public'!AB18/PublicRecipients!AB18</f>
        <v>3444.8148403220807</v>
      </c>
      <c r="AC18" s="21">
        <f>+'Funding @ public'!AC18/PublicRecipients!AC18</f>
        <v>3453.2901400295823</v>
      </c>
      <c r="AD18" s="21">
        <f>+'Funding @ public'!AD18/PublicRecipients!AD18</f>
        <v>3534.7527948260658</v>
      </c>
      <c r="AE18" s="21">
        <f>+'Funding @ public'!AE18/PublicRecipients!AE18</f>
        <v>3558.7357501220113</v>
      </c>
      <c r="AF18" s="21">
        <f>+'Funding @ public'!AF18/PublicRecipients!AF18</f>
        <v>3604.7438164403488</v>
      </c>
      <c r="AG18" s="21">
        <f>+'Funding @ public'!AG18/PublicRecipients!AG18</f>
        <v>3608.7079443490566</v>
      </c>
      <c r="AH18" s="21">
        <f>+'Funding @ public'!AH18/PublicRecipients!AH18</f>
        <v>3880.6300107087877</v>
      </c>
      <c r="AI18" s="21">
        <f>+'Funding @ public'!AI18/PublicRecipients!AI18</f>
        <v>3994.5013632223177</v>
      </c>
      <c r="AJ18" s="21">
        <f>+'Funding @ public'!AJ18/PublicRecipients!AJ18</f>
        <v>4057.1785847233364</v>
      </c>
    </row>
    <row r="19" spans="1:36">
      <c r="A19" s="41" t="s">
        <v>30</v>
      </c>
      <c r="B19" s="21">
        <f>+'Funding @ public'!B19/PublicRecipients!B19</f>
        <v>776.7642774230992</v>
      </c>
      <c r="C19" s="21">
        <f>+'Funding @ public'!C19/PublicRecipients!C19</f>
        <v>920.88351757618295</v>
      </c>
      <c r="D19" s="21">
        <f>+'Funding @ public'!D19/PublicRecipients!D19</f>
        <v>1235.5742033898305</v>
      </c>
      <c r="E19" s="21">
        <f>+'Funding @ public'!E19/PublicRecipients!E19</f>
        <v>1281.5602579604997</v>
      </c>
      <c r="F19" s="21">
        <f>+'Funding @ public'!F19/PublicRecipients!F19</f>
        <v>1311.2138413485118</v>
      </c>
      <c r="G19" s="21">
        <f>+'Funding @ public'!G19/PublicRecipients!G19</f>
        <v>1330.3611781976606</v>
      </c>
      <c r="H19" s="21">
        <f>+'Funding @ public'!H19/PublicRecipients!H19</f>
        <v>1399.3486700923356</v>
      </c>
      <c r="I19" s="21">
        <f>+'Funding @ public'!I19/PublicRecipients!I19</f>
        <v>1431.8495743727599</v>
      </c>
      <c r="J19" s="21">
        <f>+'Funding @ public'!J19/PublicRecipients!J19</f>
        <v>1437.9946384924701</v>
      </c>
      <c r="K19" s="21">
        <f>+'Funding @ public'!K19/PublicRecipients!K19</f>
        <v>1437.5245537105925</v>
      </c>
      <c r="L19" s="21">
        <f>+'Funding @ public'!L19/PublicRecipients!L19</f>
        <v>1456.5129311269934</v>
      </c>
      <c r="M19" s="21">
        <f>+'Funding @ public'!M19/PublicRecipients!M19</f>
        <v>1505.0044300667601</v>
      </c>
      <c r="N19" s="21">
        <f>+'Funding @ public'!N19/PublicRecipients!N19</f>
        <v>1672.3663612969635</v>
      </c>
      <c r="O19" s="21">
        <f>+'Funding @ public'!O19/PublicRecipients!O19</f>
        <v>1854.7079113924051</v>
      </c>
      <c r="P19" s="21">
        <f>+'Funding @ public'!P19/PublicRecipients!P19</f>
        <v>1865.169152708155</v>
      </c>
      <c r="Q19" s="21">
        <f>+'Funding @ public'!Q19/PublicRecipients!Q19</f>
        <v>1981.161511759429</v>
      </c>
      <c r="R19" s="21">
        <f>+'Funding @ public'!R19/PublicRecipients!R19</f>
        <v>2260.1984527811092</v>
      </c>
      <c r="S19" s="21">
        <f>+'Funding @ public'!S19/PublicRecipients!S19</f>
        <v>2417.000314747494</v>
      </c>
      <c r="T19" s="21">
        <f>+'Funding @ public'!T19/PublicRecipients!T19</f>
        <v>2442.8320403067596</v>
      </c>
      <c r="U19" s="21">
        <f>+'Funding @ public'!U19/PublicRecipients!U19</f>
        <v>2440.163530092756</v>
      </c>
      <c r="V19" s="21">
        <f>+'Funding @ public'!V19/PublicRecipients!V19</f>
        <v>2409.7906769899246</v>
      </c>
      <c r="W19" s="21">
        <f>+'Funding @ public'!W19/PublicRecipients!W19</f>
        <v>2463.4247783777541</v>
      </c>
      <c r="X19" s="21">
        <f>+'Funding @ public'!X19/PublicRecipients!X19</f>
        <v>2643.6055753754254</v>
      </c>
      <c r="Y19" s="21">
        <f>+'Funding @ public'!Y19/PublicRecipients!Y19</f>
        <v>2961.8371595956996</v>
      </c>
      <c r="Z19" s="21">
        <f>+'Funding @ public'!Z19/PublicRecipients!Z19</f>
        <v>3596.5544439877053</v>
      </c>
      <c r="AA19" s="21">
        <f>+'Funding @ public'!AA19/PublicRecipients!AA19</f>
        <v>3664.2793901716518</v>
      </c>
      <c r="AB19" s="21">
        <f>+'Funding @ public'!AB19/PublicRecipients!AB19</f>
        <v>3540.973956780274</v>
      </c>
      <c r="AC19" s="21">
        <f>+'Funding @ public'!AC19/PublicRecipients!AC19</f>
        <v>3525.1039529457348</v>
      </c>
      <c r="AD19" s="21">
        <f>+'Funding @ public'!AD19/PublicRecipients!AD19</f>
        <v>3569.0994203002333</v>
      </c>
      <c r="AE19" s="21">
        <f>+'Funding @ public'!AE19/PublicRecipients!AE19</f>
        <v>3647.2656611763828</v>
      </c>
      <c r="AF19" s="21">
        <f>+'Funding @ public'!AF19/PublicRecipients!AF19</f>
        <v>3702.2885811019396</v>
      </c>
      <c r="AG19" s="21">
        <f>+'Funding @ public'!AG19/PublicRecipients!AG19</f>
        <v>3735.9380207214604</v>
      </c>
      <c r="AH19" s="21">
        <f>+'Funding @ public'!AH19/PublicRecipients!AH19</f>
        <v>3956.8738261768513</v>
      </c>
      <c r="AI19" s="21">
        <f>+'Funding @ public'!AI19/PublicRecipients!AI19</f>
        <v>3989.1712325336007</v>
      </c>
      <c r="AJ19" s="21">
        <f>+'Funding @ public'!AJ19/PublicRecipients!AJ19</f>
        <v>4084.836782310043</v>
      </c>
    </row>
    <row r="20" spans="1:36">
      <c r="A20" s="41" t="s">
        <v>31</v>
      </c>
      <c r="B20" s="21">
        <f>+'Funding @ public'!B20/PublicRecipients!B20</f>
        <v>691.56423957949448</v>
      </c>
      <c r="C20" s="21">
        <f>+'Funding @ public'!C20/PublicRecipients!C20</f>
        <v>817.2422655557923</v>
      </c>
      <c r="D20" s="21">
        <f>+'Funding @ public'!D20/PublicRecipients!D20</f>
        <v>1143.2770371501369</v>
      </c>
      <c r="E20" s="21">
        <f>+'Funding @ public'!E20/PublicRecipients!E20</f>
        <v>1150.4817049043249</v>
      </c>
      <c r="F20" s="21">
        <f>+'Funding @ public'!F20/PublicRecipients!F20</f>
        <v>1195.3019591541174</v>
      </c>
      <c r="G20" s="21">
        <f>+'Funding @ public'!G20/PublicRecipients!G20</f>
        <v>1201.0490039815338</v>
      </c>
      <c r="H20" s="21">
        <f>+'Funding @ public'!H20/PublicRecipients!H20</f>
        <v>1264.8094792409759</v>
      </c>
      <c r="I20" s="21">
        <f>+'Funding @ public'!I20/PublicRecipients!I20</f>
        <v>1287.3736698147288</v>
      </c>
      <c r="J20" s="21">
        <f>+'Funding @ public'!J20/PublicRecipients!J20</f>
        <v>1395.9162926450285</v>
      </c>
      <c r="K20" s="21">
        <f>+'Funding @ public'!K20/PublicRecipients!K20</f>
        <v>1394.6267628067371</v>
      </c>
      <c r="L20" s="21">
        <f>+'Funding @ public'!L20/PublicRecipients!L20</f>
        <v>1423.6116068769729</v>
      </c>
      <c r="M20" s="21">
        <f>+'Funding @ public'!M20/PublicRecipients!M20</f>
        <v>1479.5131082596945</v>
      </c>
      <c r="N20" s="21">
        <f>+'Funding @ public'!N20/PublicRecipients!N20</f>
        <v>1670.8488542904913</v>
      </c>
      <c r="O20" s="21">
        <f>+'Funding @ public'!O20/PublicRecipients!O20</f>
        <v>1873.9242797462332</v>
      </c>
      <c r="P20" s="21">
        <f>+'Funding @ public'!P20/PublicRecipients!P20</f>
        <v>1902.4248684680394</v>
      </c>
      <c r="Q20" s="21">
        <f>+'Funding @ public'!Q20/PublicRecipients!Q20</f>
        <v>2046.8985573894129</v>
      </c>
      <c r="R20" s="21">
        <f>+'Funding @ public'!R20/PublicRecipients!R20</f>
        <v>2321.2212898328298</v>
      </c>
      <c r="S20" s="21">
        <f>+'Funding @ public'!S20/PublicRecipients!S20</f>
        <v>2448.5501239765249</v>
      </c>
      <c r="T20" s="21">
        <f>+'Funding @ public'!T20/PublicRecipients!T20</f>
        <v>2490.8999065274966</v>
      </c>
      <c r="U20" s="21">
        <f>+'Funding @ public'!U20/PublicRecipients!U20</f>
        <v>2509.3001688054856</v>
      </c>
      <c r="V20" s="21">
        <f>+'Funding @ public'!V20/PublicRecipients!V20</f>
        <v>2490.6729653893849</v>
      </c>
      <c r="W20" s="21">
        <f>+'Funding @ public'!W20/PublicRecipients!W20</f>
        <v>2521.4989814672012</v>
      </c>
      <c r="X20" s="21">
        <f>+'Funding @ public'!X20/PublicRecipients!X20</f>
        <v>2691.7828600126672</v>
      </c>
      <c r="Y20" s="21">
        <f>+'Funding @ public'!Y20/PublicRecipients!Y20</f>
        <v>2995.804573196473</v>
      </c>
      <c r="Z20" s="21">
        <f>+'Funding @ public'!Z20/PublicRecipients!Z20</f>
        <v>3652.0098497203899</v>
      </c>
      <c r="AA20" s="21">
        <f>+'Funding @ public'!AA20/PublicRecipients!AA20</f>
        <v>3725.9779861690245</v>
      </c>
      <c r="AB20" s="21">
        <f>+'Funding @ public'!AB20/PublicRecipients!AB20</f>
        <v>3468.8224956280351</v>
      </c>
      <c r="AC20" s="21">
        <f>+'Funding @ public'!AC20/PublicRecipients!AC20</f>
        <v>3483.2333992879289</v>
      </c>
      <c r="AD20" s="21">
        <f>+'Funding @ public'!AD20/PublicRecipients!AD20</f>
        <v>3538.2926213124756</v>
      </c>
      <c r="AE20" s="21">
        <f>+'Funding @ public'!AE20/PublicRecipients!AE20</f>
        <v>3570.8645957278168</v>
      </c>
      <c r="AF20" s="21">
        <f>+'Funding @ public'!AF20/PublicRecipients!AF20</f>
        <v>3602.4581270416979</v>
      </c>
      <c r="AG20" s="21">
        <f>+'Funding @ public'!AG20/PublicRecipients!AG20</f>
        <v>3617.243370690735</v>
      </c>
      <c r="AH20" s="21">
        <f>+'Funding @ public'!AH20/PublicRecipients!AH20</f>
        <v>3950.0142054679163</v>
      </c>
      <c r="AI20" s="21">
        <f>+'Funding @ public'!AI20/PublicRecipients!AI20</f>
        <v>4057.138063263269</v>
      </c>
      <c r="AJ20" s="21">
        <f>+'Funding @ public'!AJ20/PublicRecipients!AJ20</f>
        <v>4157.4656687662109</v>
      </c>
    </row>
    <row r="21" spans="1:36">
      <c r="A21" s="41" t="s">
        <v>32</v>
      </c>
      <c r="B21" s="21">
        <f>+'Funding @ public'!B21/PublicRecipients!B21</f>
        <v>826.26055535564353</v>
      </c>
      <c r="C21" s="21">
        <f>+'Funding @ public'!C21/PublicRecipients!C21</f>
        <v>1007.4641921535208</v>
      </c>
      <c r="D21" s="21">
        <f>+'Funding @ public'!D21/PublicRecipients!D21</f>
        <v>1246.7002464021712</v>
      </c>
      <c r="E21" s="21">
        <f>+'Funding @ public'!E21/PublicRecipients!E21</f>
        <v>1296.4575298572677</v>
      </c>
      <c r="F21" s="21">
        <f>+'Funding @ public'!F21/PublicRecipients!F21</f>
        <v>1312.4593178630964</v>
      </c>
      <c r="G21" s="21">
        <f>+'Funding @ public'!G21/PublicRecipients!G21</f>
        <v>1329.8020466577168</v>
      </c>
      <c r="H21" s="21">
        <f>+'Funding @ public'!H21/PublicRecipients!H21</f>
        <v>1398.4733114416329</v>
      </c>
      <c r="I21" s="21">
        <f>+'Funding @ public'!I21/PublicRecipients!I21</f>
        <v>1407.5007778381721</v>
      </c>
      <c r="J21" s="21">
        <f>+'Funding @ public'!J21/PublicRecipients!J21</f>
        <v>1356.0597271580878</v>
      </c>
      <c r="K21" s="21">
        <f>+'Funding @ public'!K21/PublicRecipients!K21</f>
        <v>1344.3721666573542</v>
      </c>
      <c r="L21" s="21">
        <f>+'Funding @ public'!L21/PublicRecipients!L21</f>
        <v>1415.1900563971283</v>
      </c>
      <c r="M21" s="21">
        <f>+'Funding @ public'!M21/PublicRecipients!M21</f>
        <v>1482.4158998895841</v>
      </c>
      <c r="N21" s="21">
        <f>+'Funding @ public'!N21/PublicRecipients!N21</f>
        <v>1631.4434292979747</v>
      </c>
      <c r="O21" s="21">
        <f>+'Funding @ public'!O21/PublicRecipients!O21</f>
        <v>1785.3623586600445</v>
      </c>
      <c r="P21" s="21">
        <f>+'Funding @ public'!P21/PublicRecipients!P21</f>
        <v>1833.5450066430469</v>
      </c>
      <c r="Q21" s="21">
        <f>+'Funding @ public'!Q21/PublicRecipients!Q21</f>
        <v>1962.282009782765</v>
      </c>
      <c r="R21" s="21">
        <f>+'Funding @ public'!R21/PublicRecipients!R21</f>
        <v>2202.9549256815303</v>
      </c>
      <c r="S21" s="21">
        <f>+'Funding @ public'!S21/PublicRecipients!S21</f>
        <v>2350.6184769393521</v>
      </c>
      <c r="T21" s="21">
        <f>+'Funding @ public'!T21/PublicRecipients!T21</f>
        <v>2375.9911891539728</v>
      </c>
      <c r="U21" s="21">
        <f>+'Funding @ public'!U21/PublicRecipients!U21</f>
        <v>2382.9246850794148</v>
      </c>
      <c r="V21" s="21">
        <f>+'Funding @ public'!V21/PublicRecipients!V21</f>
        <v>2353.0504296356085</v>
      </c>
      <c r="W21" s="21">
        <f>+'Funding @ public'!W21/PublicRecipients!W21</f>
        <v>2372.599838277657</v>
      </c>
      <c r="X21" s="21">
        <f>+'Funding @ public'!X21/PublicRecipients!X21</f>
        <v>2539.6276914193677</v>
      </c>
      <c r="Y21" s="21">
        <f>+'Funding @ public'!Y21/PublicRecipients!Y21</f>
        <v>2851.8236054927215</v>
      </c>
      <c r="Z21" s="21">
        <f>+'Funding @ public'!Z21/PublicRecipients!Z21</f>
        <v>3470.8894011404068</v>
      </c>
      <c r="AA21" s="21">
        <f>+'Funding @ public'!AA21/PublicRecipients!AA21</f>
        <v>3529.5515316477404</v>
      </c>
      <c r="AB21" s="21">
        <f>+'Funding @ public'!AB21/PublicRecipients!AB21</f>
        <v>3353.8428321175707</v>
      </c>
      <c r="AC21" s="21">
        <f>+'Funding @ public'!AC21/PublicRecipients!AC21</f>
        <v>3357.5813338021744</v>
      </c>
      <c r="AD21" s="21">
        <f>+'Funding @ public'!AD21/PublicRecipients!AD21</f>
        <v>3434.076435949682</v>
      </c>
      <c r="AE21" s="21">
        <f>+'Funding @ public'!AE21/PublicRecipients!AE21</f>
        <v>3483.1035725246684</v>
      </c>
      <c r="AF21" s="21">
        <f>+'Funding @ public'!AF21/PublicRecipients!AF21</f>
        <v>3548.0238664301987</v>
      </c>
      <c r="AG21" s="21">
        <f>+'Funding @ public'!AG21/PublicRecipients!AG21</f>
        <v>3546.0185020539238</v>
      </c>
      <c r="AH21" s="21">
        <f>+'Funding @ public'!AH21/PublicRecipients!AH21</f>
        <v>3801.4882831027435</v>
      </c>
      <c r="AI21" s="21">
        <f>+'Funding @ public'!AI21/PublicRecipients!AI21</f>
        <v>3890.3370995011619</v>
      </c>
      <c r="AJ21" s="21">
        <f>+'Funding @ public'!AJ21/PublicRecipients!AJ21</f>
        <v>4020.009086327203</v>
      </c>
    </row>
    <row r="22" spans="1:36">
      <c r="A22" s="42" t="s">
        <v>33</v>
      </c>
      <c r="B22" s="21">
        <f>+'Funding @ public'!B22/PublicRecipients!B22</f>
        <v>848.43127107347289</v>
      </c>
      <c r="C22" s="21">
        <f>+'Funding @ public'!C22/PublicRecipients!C22</f>
        <v>1005.8734542456718</v>
      </c>
      <c r="D22" s="21">
        <f>+'Funding @ public'!D22/PublicRecipients!D22</f>
        <v>1278.2449691991787</v>
      </c>
      <c r="E22" s="21">
        <f>+'Funding @ public'!E22/PublicRecipients!E22</f>
        <v>1316.9996491843535</v>
      </c>
      <c r="F22" s="21">
        <f>+'Funding @ public'!F22/PublicRecipients!F22</f>
        <v>1374.8707218078105</v>
      </c>
      <c r="G22" s="21">
        <f>+'Funding @ public'!G22/PublicRecipients!G22</f>
        <v>1388.5002649146975</v>
      </c>
      <c r="H22" s="21">
        <f>+'Funding @ public'!H22/PublicRecipients!H22</f>
        <v>1481.0596094053633</v>
      </c>
      <c r="I22" s="21">
        <f>+'Funding @ public'!I22/PublicRecipients!I22</f>
        <v>1512.8113908761497</v>
      </c>
      <c r="J22" s="21">
        <f>+'Funding @ public'!J22/PublicRecipients!J22</f>
        <v>1495.0730865144831</v>
      </c>
      <c r="K22" s="21">
        <f>+'Funding @ public'!K22/PublicRecipients!K22</f>
        <v>1504.2059283133119</v>
      </c>
      <c r="L22" s="21">
        <f>+'Funding @ public'!L22/PublicRecipients!L22</f>
        <v>1518.6262759462759</v>
      </c>
      <c r="M22" s="21">
        <f>+'Funding @ public'!M22/PublicRecipients!M22</f>
        <v>1566.6478555304741</v>
      </c>
      <c r="N22" s="21">
        <f>+'Funding @ public'!N22/PublicRecipients!N22</f>
        <v>1808.8068746083015</v>
      </c>
      <c r="O22" s="21">
        <f>+'Funding @ public'!O22/PublicRecipients!O22</f>
        <v>2001.1648590021691</v>
      </c>
      <c r="P22" s="21">
        <f>+'Funding @ public'!P22/PublicRecipients!P22</f>
        <v>2038.98498342018</v>
      </c>
      <c r="Q22" s="21">
        <f>+'Funding @ public'!Q22/PublicRecipients!Q22</f>
        <v>2171.4302792522503</v>
      </c>
      <c r="R22" s="21">
        <f>+'Funding @ public'!R22/PublicRecipients!R22</f>
        <v>2458.7080459770114</v>
      </c>
      <c r="S22" s="21">
        <f>+'Funding @ public'!S22/PublicRecipients!S22</f>
        <v>2600.65047736006</v>
      </c>
      <c r="T22" s="21">
        <f>+'Funding @ public'!T22/PublicRecipients!T22</f>
        <v>2653.4860574063059</v>
      </c>
      <c r="U22" s="21">
        <f>+'Funding @ public'!U22/PublicRecipients!U22</f>
        <v>2652.3253572975314</v>
      </c>
      <c r="V22" s="21">
        <f>+'Funding @ public'!V22/PublicRecipients!V22</f>
        <v>2659.3139258919</v>
      </c>
      <c r="W22" s="21">
        <f>+'Funding @ public'!W22/PublicRecipients!W22</f>
        <v>2686.1852566576613</v>
      </c>
      <c r="X22" s="21">
        <f>+'Funding @ public'!X22/PublicRecipients!X22</f>
        <v>2852.0726679519503</v>
      </c>
      <c r="Y22" s="21">
        <f>+'Funding @ public'!Y22/PublicRecipients!Y22</f>
        <v>3252.4958955087745</v>
      </c>
      <c r="Z22" s="21">
        <f>+'Funding @ public'!Z22/PublicRecipients!Z22</f>
        <v>3903.3489350408627</v>
      </c>
      <c r="AA22" s="21">
        <f>+'Funding @ public'!AA22/PublicRecipients!AA22</f>
        <v>3990.0712872167087</v>
      </c>
      <c r="AB22" s="21">
        <f>+'Funding @ public'!AB22/PublicRecipients!AB22</f>
        <v>3714.2896436358169</v>
      </c>
      <c r="AC22" s="21">
        <f>+'Funding @ public'!AC22/PublicRecipients!AC22</f>
        <v>3742.2521062644014</v>
      </c>
      <c r="AD22" s="21">
        <f>+'Funding @ public'!AD22/PublicRecipients!AD22</f>
        <v>3816.9269196007199</v>
      </c>
      <c r="AE22" s="21">
        <f>+'Funding @ public'!AE22/PublicRecipients!AE22</f>
        <v>3863.7731991829019</v>
      </c>
      <c r="AF22" s="21">
        <f>+'Funding @ public'!AF22/PublicRecipients!AF22</f>
        <v>3905.1831706997182</v>
      </c>
      <c r="AG22" s="21">
        <f>+'Funding @ public'!AG22/PublicRecipients!AG22</f>
        <v>3942.8323925151126</v>
      </c>
      <c r="AH22" s="21">
        <f>+'Funding @ public'!AH22/PublicRecipients!AH22</f>
        <v>4146.7196510359881</v>
      </c>
      <c r="AI22" s="21">
        <f>+'Funding @ public'!AI22/PublicRecipients!AI22</f>
        <v>4313.3640256555364</v>
      </c>
      <c r="AJ22" s="21">
        <f>+'Funding @ public'!AJ22/PublicRecipients!AJ22</f>
        <v>4361.4256345177664</v>
      </c>
    </row>
    <row r="23" spans="1:36">
      <c r="A23" s="39" t="s">
        <v>34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>
        <f>+'Funding @ public'!P23/PublicRecipients!P23</f>
        <v>1956.9904534258592</v>
      </c>
      <c r="Q23" s="39">
        <f>+'Funding @ public'!Q23/PublicRecipients!Q23</f>
        <v>2084.9000781648901</v>
      </c>
      <c r="R23" s="39">
        <f>+'Funding @ public'!R23/PublicRecipients!R23</f>
        <v>2332.9768078809029</v>
      </c>
      <c r="S23" s="39">
        <f>+'Funding @ public'!S23/PublicRecipients!S23</f>
        <v>2450.016483610405</v>
      </c>
      <c r="T23" s="39">
        <f>+'Funding @ public'!T23/PublicRecipients!T23</f>
        <v>2500.0567314649315</v>
      </c>
      <c r="U23" s="39">
        <f>+'Funding @ public'!U23/PublicRecipients!U23</f>
        <v>2511.0544032007551</v>
      </c>
      <c r="V23" s="39">
        <f>+'Funding @ public'!V23/PublicRecipients!V23</f>
        <v>2490.7070724570726</v>
      </c>
      <c r="W23" s="39">
        <f>+'Funding @ public'!W23/PublicRecipients!W23</f>
        <v>2512.3228904663301</v>
      </c>
      <c r="X23" s="39">
        <f>+'Funding @ public'!X23/PublicRecipients!X23</f>
        <v>2676.9895806179943</v>
      </c>
      <c r="Y23" s="39">
        <f>+'Funding @ public'!Y23/PublicRecipients!Y23</f>
        <v>2977.6782288972113</v>
      </c>
      <c r="Z23" s="39">
        <f>+'Funding @ public'!Z23/PublicRecipients!Z23</f>
        <v>3516.7643054946489</v>
      </c>
      <c r="AA23" s="39">
        <f>+'Funding @ public'!AA23/PublicRecipients!AA23</f>
        <v>3586.1741351058304</v>
      </c>
      <c r="AB23" s="39">
        <f>+'Funding @ public'!AB23/PublicRecipients!AB23</f>
        <v>3435.2829345710074</v>
      </c>
      <c r="AC23" s="39">
        <f>+'Funding @ public'!AC23/PublicRecipients!AC23</f>
        <v>3493.339220389098</v>
      </c>
      <c r="AD23" s="39">
        <f>+'Funding @ public'!AD23/PublicRecipients!AD23</f>
        <v>3562.3087491343681</v>
      </c>
      <c r="AE23" s="39">
        <f>+'Funding @ public'!AE23/PublicRecipients!AE23</f>
        <v>3598.3486612131342</v>
      </c>
      <c r="AF23" s="39">
        <f>+'Funding @ public'!AF23/PublicRecipients!AF23</f>
        <v>3660.1398293128987</v>
      </c>
      <c r="AG23" s="39">
        <f>+'Funding @ public'!AG23/PublicRecipients!AG23</f>
        <v>3656.3090783186467</v>
      </c>
      <c r="AH23" s="39">
        <f>+'Funding @ public'!AH23/PublicRecipients!AH23</f>
        <v>3887.4885939782694</v>
      </c>
      <c r="AI23" s="39">
        <f>+'Funding @ public'!AI23/PublicRecipients!AI23</f>
        <v>3979.9482189401338</v>
      </c>
      <c r="AJ23" s="39">
        <f>+'Funding @ public'!AJ23/PublicRecipients!AJ23</f>
        <v>4032.3331401939736</v>
      </c>
    </row>
    <row r="24" spans="1:36">
      <c r="A24" s="40" t="s">
        <v>113</v>
      </c>
      <c r="B24" s="40">
        <f t="shared" ref="B24:Z24" si="6">(B23/B4)*100</f>
        <v>0</v>
      </c>
      <c r="C24" s="40">
        <f t="shared" si="6"/>
        <v>0</v>
      </c>
      <c r="D24" s="40">
        <f t="shared" si="6"/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0</v>
      </c>
      <c r="I24" s="40">
        <f t="shared" si="6"/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103.75514426826552</v>
      </c>
      <c r="Q24" s="40">
        <f t="shared" si="6"/>
        <v>103.36248100642366</v>
      </c>
      <c r="R24" s="40">
        <f t="shared" si="6"/>
        <v>102.74688213779548</v>
      </c>
      <c r="S24" s="40">
        <f t="shared" si="6"/>
        <v>101.91427964053261</v>
      </c>
      <c r="T24" s="40">
        <f t="shared" si="6"/>
        <v>102.26877879757865</v>
      </c>
      <c r="U24" s="40">
        <f t="shared" si="6"/>
        <v>102.37561847705163</v>
      </c>
      <c r="V24" s="40">
        <f t="shared" si="6"/>
        <v>102.34487056197592</v>
      </c>
      <c r="W24" s="40">
        <f t="shared" si="6"/>
        <v>102.01433257046928</v>
      </c>
      <c r="X24" s="40">
        <f t="shared" si="6"/>
        <v>101.76284121933396</v>
      </c>
      <c r="Y24" s="40">
        <f t="shared" si="6"/>
        <v>101.09515101833584</v>
      </c>
      <c r="Z24" s="40">
        <f t="shared" si="6"/>
        <v>99.560172031345502</v>
      </c>
      <c r="AA24" s="40">
        <f t="shared" ref="AA24:AB24" si="7">(AA23/AA4)*100</f>
        <v>99.711421972102272</v>
      </c>
      <c r="AB24" s="40">
        <f t="shared" si="7"/>
        <v>100.48303612728726</v>
      </c>
      <c r="AC24" s="40">
        <f t="shared" ref="AC24:AD24" si="8">(AC23/AC4)*100</f>
        <v>101.37638978920513</v>
      </c>
      <c r="AD24" s="40">
        <f t="shared" si="8"/>
        <v>101.48418990859153</v>
      </c>
      <c r="AE24" s="40">
        <f t="shared" ref="AE24:AF24" si="9">(AE23/AE4)*100</f>
        <v>101.21609821415325</v>
      </c>
      <c r="AF24" s="40">
        <f t="shared" si="9"/>
        <v>101.4068692946892</v>
      </c>
      <c r="AG24" s="40">
        <f t="shared" ref="AG24:AH24" si="10">(AG23/AG4)*100</f>
        <v>101.06691714488987</v>
      </c>
      <c r="AH24" s="40">
        <f t="shared" si="10"/>
        <v>100.16297064412589</v>
      </c>
      <c r="AI24" s="40">
        <f t="shared" ref="AI24:AJ24" si="11">(AI23/AI4)*100</f>
        <v>99.932336779199275</v>
      </c>
      <c r="AJ24" s="40">
        <f t="shared" si="11"/>
        <v>99.371850915228649</v>
      </c>
    </row>
    <row r="25" spans="1:36">
      <c r="A25" s="41" t="s">
        <v>35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f>+'Funding @ public'!P25/PublicRecipients!P25</f>
        <v>1884.7243931320309</v>
      </c>
      <c r="Q25" s="21">
        <f>+'Funding @ public'!Q25/PublicRecipients!Q25</f>
        <v>1948.1873879258817</v>
      </c>
      <c r="R25" s="21">
        <f>+'Funding @ public'!R25/PublicRecipients!R25</f>
        <v>2195.2816859602258</v>
      </c>
      <c r="S25" s="21">
        <f>+'Funding @ public'!S25/PublicRecipients!S25</f>
        <v>2251.6613660062567</v>
      </c>
      <c r="T25" s="21">
        <f>+'Funding @ public'!T25/PublicRecipients!T25</f>
        <v>2297.6593137254904</v>
      </c>
      <c r="U25" s="21">
        <f>+'Funding @ public'!U25/PublicRecipients!U25</f>
        <v>2328.1172178988327</v>
      </c>
      <c r="V25" s="21">
        <f>+'Funding @ public'!V25/PublicRecipients!V25</f>
        <v>2300.746454341876</v>
      </c>
      <c r="W25" s="21">
        <f>+'Funding @ public'!W25/PublicRecipients!W25</f>
        <v>2291.8685657171413</v>
      </c>
      <c r="X25" s="21">
        <f>+'Funding @ public'!X25/PublicRecipients!X25</f>
        <v>2496.9058881497904</v>
      </c>
      <c r="Y25" s="21">
        <f>+'Funding @ public'!Y25/PublicRecipients!Y25</f>
        <v>2742.7081545064379</v>
      </c>
      <c r="Z25" s="21">
        <f>+'Funding @ public'!Z25/PublicRecipients!Z25</f>
        <v>3220.5969891696745</v>
      </c>
      <c r="AA25" s="21">
        <f>+'Funding @ public'!AA25/PublicRecipients!AA25</f>
        <v>3337.2908680647729</v>
      </c>
      <c r="AB25" s="21">
        <f>+'Funding @ public'!AB25/PublicRecipients!AB25</f>
        <v>3240.843787297264</v>
      </c>
      <c r="AC25" s="21">
        <f>+'Funding @ public'!AC25/PublicRecipients!AC25</f>
        <v>3273.9945804328568</v>
      </c>
      <c r="AD25" s="21">
        <f>+'Funding @ public'!AD25/PublicRecipients!AD25</f>
        <v>3286.5808459612595</v>
      </c>
      <c r="AE25" s="21">
        <f>+'Funding @ public'!AE25/PublicRecipients!AE25</f>
        <v>3300.1210450597177</v>
      </c>
      <c r="AF25" s="21">
        <f>+'Funding @ public'!AF25/PublicRecipients!AF25</f>
        <v>3300.2692725086426</v>
      </c>
      <c r="AG25" s="21">
        <f>+'Funding @ public'!AG25/PublicRecipients!AG25</f>
        <v>3333.6384108839152</v>
      </c>
      <c r="AH25" s="21">
        <f>+'Funding @ public'!AH25/PublicRecipients!AH25</f>
        <v>3452.7283911368017</v>
      </c>
      <c r="AI25" s="21">
        <f>+'Funding @ public'!AI25/PublicRecipients!AI25</f>
        <v>3690.8173011456629</v>
      </c>
      <c r="AJ25" s="21">
        <f>+'Funding @ public'!AJ25/PublicRecipients!AJ25</f>
        <v>3714.6310325786853</v>
      </c>
    </row>
    <row r="26" spans="1:36">
      <c r="A26" s="41" t="s">
        <v>36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>
        <f>+'Funding @ public'!P26/PublicRecipients!P26</f>
        <v>1844.3218803418804</v>
      </c>
      <c r="Q26" s="21">
        <f>+'Funding @ public'!Q26/PublicRecipients!Q26</f>
        <v>1958.8864654537806</v>
      </c>
      <c r="R26" s="21">
        <f>+'Funding @ public'!R26/PublicRecipients!R26</f>
        <v>2201.0325996046226</v>
      </c>
      <c r="S26" s="21">
        <f>+'Funding @ public'!S26/PublicRecipients!S26</f>
        <v>2353.0946691329632</v>
      </c>
      <c r="T26" s="21">
        <f>+'Funding @ public'!T26/PublicRecipients!T26</f>
        <v>2405.9725886637352</v>
      </c>
      <c r="U26" s="21">
        <f>+'Funding @ public'!U26/PublicRecipients!U26</f>
        <v>2407.0551688431224</v>
      </c>
      <c r="V26" s="21">
        <f>+'Funding @ public'!V26/PublicRecipients!V26</f>
        <v>2360.0041870308623</v>
      </c>
      <c r="W26" s="21">
        <f>+'Funding @ public'!W26/PublicRecipients!W26</f>
        <v>2360.8163554410817</v>
      </c>
      <c r="X26" s="21">
        <f>+'Funding @ public'!X26/PublicRecipients!X26</f>
        <v>2517.6511014439097</v>
      </c>
      <c r="Y26" s="21">
        <f>+'Funding @ public'!Y26/PublicRecipients!Y26</f>
        <v>2802.015959248371</v>
      </c>
      <c r="Z26" s="21">
        <f>+'Funding @ public'!Z26/PublicRecipients!Z26</f>
        <v>3313.4059956187807</v>
      </c>
      <c r="AA26" s="21">
        <f>+'Funding @ public'!AA26/PublicRecipients!AA26</f>
        <v>3384.5041791696103</v>
      </c>
      <c r="AB26" s="21">
        <f>+'Funding @ public'!AB26/PublicRecipients!AB26</f>
        <v>3260.4941559935478</v>
      </c>
      <c r="AC26" s="21">
        <f>+'Funding @ public'!AC26/PublicRecipients!AC26</f>
        <v>3306.7287305657624</v>
      </c>
      <c r="AD26" s="21">
        <f>+'Funding @ public'!AD26/PublicRecipients!AD26</f>
        <v>3402.2840974457713</v>
      </c>
      <c r="AE26" s="21">
        <f>+'Funding @ public'!AE26/PublicRecipients!AE26</f>
        <v>3459.1407655851544</v>
      </c>
      <c r="AF26" s="21">
        <f>+'Funding @ public'!AF26/PublicRecipients!AF26</f>
        <v>3496.098153439963</v>
      </c>
      <c r="AG26" s="21">
        <f>+'Funding @ public'!AG26/PublicRecipients!AG26</f>
        <v>3483.8194392222026</v>
      </c>
      <c r="AH26" s="21">
        <f>+'Funding @ public'!AH26/PublicRecipients!AH26</f>
        <v>3672.8938684921318</v>
      </c>
      <c r="AI26" s="21">
        <f>+'Funding @ public'!AI26/PublicRecipients!AI26</f>
        <v>3764.1819477723775</v>
      </c>
      <c r="AJ26" s="21">
        <f>+'Funding @ public'!AJ26/PublicRecipients!AJ26</f>
        <v>3807.2725892154185</v>
      </c>
    </row>
    <row r="27" spans="1:36">
      <c r="A27" s="41" t="s">
        <v>37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f>+'Funding @ public'!P27/PublicRecipients!P27</f>
        <v>2023.5580501810903</v>
      </c>
      <c r="Q27" s="21">
        <f>+'Funding @ public'!Q27/PublicRecipients!Q27</f>
        <v>2159.6272384970289</v>
      </c>
      <c r="R27" s="21">
        <f>+'Funding @ public'!R27/PublicRecipients!R27</f>
        <v>2406.2846736697547</v>
      </c>
      <c r="S27" s="21">
        <f>+'Funding @ public'!S27/PublicRecipients!S27</f>
        <v>2499.2085824868168</v>
      </c>
      <c r="T27" s="21">
        <f>+'Funding @ public'!T27/PublicRecipients!T27</f>
        <v>2560.9037137548285</v>
      </c>
      <c r="U27" s="21">
        <f>+'Funding @ public'!U27/PublicRecipients!U27</f>
        <v>2572.3912955378723</v>
      </c>
      <c r="V27" s="21">
        <f>+'Funding @ public'!V27/PublicRecipients!V27</f>
        <v>2557.8962274451005</v>
      </c>
      <c r="W27" s="21">
        <f>+'Funding @ public'!W27/PublicRecipients!W27</f>
        <v>2587.0358346185203</v>
      </c>
      <c r="X27" s="21">
        <f>+'Funding @ public'!X27/PublicRecipients!X27</f>
        <v>2757.6189602641612</v>
      </c>
      <c r="Y27" s="21">
        <f>+'Funding @ public'!Y27/PublicRecipients!Y27</f>
        <v>3061.2432366861631</v>
      </c>
      <c r="Z27" s="21">
        <f>+'Funding @ public'!Z27/PublicRecipients!Z27</f>
        <v>3592.5780291712499</v>
      </c>
      <c r="AA27" s="21">
        <f>+'Funding @ public'!AA27/PublicRecipients!AA27</f>
        <v>3644.1202587322809</v>
      </c>
      <c r="AB27" s="21">
        <f>+'Funding @ public'!AB27/PublicRecipients!AB27</f>
        <v>3513.5738027476928</v>
      </c>
      <c r="AC27" s="21">
        <f>+'Funding @ public'!AC27/PublicRecipients!AC27</f>
        <v>3596.0659712043048</v>
      </c>
      <c r="AD27" s="21">
        <f>+'Funding @ public'!AD27/PublicRecipients!AD27</f>
        <v>3668.4400279184911</v>
      </c>
      <c r="AE27" s="21">
        <f>+'Funding @ public'!AE27/PublicRecipients!AE27</f>
        <v>3702.5576985168072</v>
      </c>
      <c r="AF27" s="21">
        <f>+'Funding @ public'!AF27/PublicRecipients!AF27</f>
        <v>3773.3760335443721</v>
      </c>
      <c r="AG27" s="21">
        <f>+'Funding @ public'!AG27/PublicRecipients!AG27</f>
        <v>3762.0567177887956</v>
      </c>
      <c r="AH27" s="21">
        <f>+'Funding @ public'!AH27/PublicRecipients!AH27</f>
        <v>3999.3051144282108</v>
      </c>
      <c r="AI27" s="21">
        <f>+'Funding @ public'!AI27/PublicRecipients!AI27</f>
        <v>4087.3524132812222</v>
      </c>
      <c r="AJ27" s="21">
        <f>+'Funding @ public'!AJ27/PublicRecipients!AJ27</f>
        <v>4143.2451802858732</v>
      </c>
    </row>
    <row r="28" spans="1:36">
      <c r="A28" s="41" t="s">
        <v>38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>+'Funding @ public'!P28/PublicRecipients!P28</f>
        <v>1836.6985437948272</v>
      </c>
      <c r="Q28" s="21">
        <f>+'Funding @ public'!Q28/PublicRecipients!Q28</f>
        <v>1966.5596519964556</v>
      </c>
      <c r="R28" s="21">
        <f>+'Funding @ public'!R28/PublicRecipients!R28</f>
        <v>2203.6564485981307</v>
      </c>
      <c r="S28" s="21">
        <f>+'Funding @ public'!S28/PublicRecipients!S28</f>
        <v>2346.4664121626147</v>
      </c>
      <c r="T28" s="21">
        <f>+'Funding @ public'!T28/PublicRecipients!T28</f>
        <v>2405.2341925173137</v>
      </c>
      <c r="U28" s="21">
        <f>+'Funding @ public'!U28/PublicRecipients!U28</f>
        <v>2423.6478200554893</v>
      </c>
      <c r="V28" s="21">
        <f>+'Funding @ public'!V28/PublicRecipients!V28</f>
        <v>2400.9539731682148</v>
      </c>
      <c r="W28" s="21">
        <f>+'Funding @ public'!W28/PublicRecipients!W28</f>
        <v>2431.0699774266363</v>
      </c>
      <c r="X28" s="21">
        <f>+'Funding @ public'!X28/PublicRecipients!X28</f>
        <v>2566.1262814247989</v>
      </c>
      <c r="Y28" s="21">
        <f>+'Funding @ public'!Y28/PublicRecipients!Y28</f>
        <v>2848.6629064106824</v>
      </c>
      <c r="Z28" s="21">
        <f>+'Funding @ public'!Z28/PublicRecipients!Z28</f>
        <v>3403.0259154683267</v>
      </c>
      <c r="AA28" s="21">
        <f>+'Funding @ public'!AA28/PublicRecipients!AA28</f>
        <v>3438.1385947750896</v>
      </c>
      <c r="AB28" s="21">
        <f>+'Funding @ public'!AB28/PublicRecipients!AB28</f>
        <v>3256.0936956368432</v>
      </c>
      <c r="AC28" s="21">
        <f>+'Funding @ public'!AC28/PublicRecipients!AC28</f>
        <v>3259.9667952739655</v>
      </c>
      <c r="AD28" s="21">
        <f>+'Funding @ public'!AD28/PublicRecipients!AD28</f>
        <v>3312.2089117525052</v>
      </c>
      <c r="AE28" s="21">
        <f>+'Funding @ public'!AE28/PublicRecipients!AE28</f>
        <v>3337.5534448852854</v>
      </c>
      <c r="AF28" s="21">
        <f>+'Funding @ public'!AF28/PublicRecipients!AF28</f>
        <v>3392.5189246997893</v>
      </c>
      <c r="AG28" s="21">
        <f>+'Funding @ public'!AG28/PublicRecipients!AG28</f>
        <v>3404.2047190293747</v>
      </c>
      <c r="AH28" s="21">
        <f>+'Funding @ public'!AH28/PublicRecipients!AH28</f>
        <v>3607.4137832662468</v>
      </c>
      <c r="AI28" s="21">
        <f>+'Funding @ public'!AI28/PublicRecipients!AI28</f>
        <v>3745.3650453111368</v>
      </c>
      <c r="AJ28" s="21">
        <f>+'Funding @ public'!AJ28/PublicRecipients!AJ28</f>
        <v>3813.0912456938127</v>
      </c>
    </row>
    <row r="29" spans="1:36">
      <c r="A29" s="41" t="s">
        <v>39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f>+'Funding @ public'!P29/PublicRecipients!P29</f>
        <v>1911.7509503211429</v>
      </c>
      <c r="Q29" s="21">
        <f>+'Funding @ public'!Q29/PublicRecipients!Q29</f>
        <v>2062.6930345572355</v>
      </c>
      <c r="R29" s="21">
        <f>+'Funding @ public'!R29/PublicRecipients!R29</f>
        <v>2334.54074347612</v>
      </c>
      <c r="S29" s="21">
        <f>+'Funding @ public'!S29/PublicRecipients!S29</f>
        <v>2466.1596309111878</v>
      </c>
      <c r="T29" s="21">
        <f>+'Funding @ public'!T29/PublicRecipients!T29</f>
        <v>2533.4976744186047</v>
      </c>
      <c r="U29" s="21">
        <f>+'Funding @ public'!U29/PublicRecipients!U29</f>
        <v>2552.184279376635</v>
      </c>
      <c r="V29" s="21">
        <f>+'Funding @ public'!V29/PublicRecipients!V29</f>
        <v>2494.7572391412882</v>
      </c>
      <c r="W29" s="21">
        <f>+'Funding @ public'!W29/PublicRecipients!W29</f>
        <v>2536.5706251634842</v>
      </c>
      <c r="X29" s="21">
        <f>+'Funding @ public'!X29/PublicRecipients!X29</f>
        <v>2683.6854905682762</v>
      </c>
      <c r="Y29" s="21">
        <f>+'Funding @ public'!Y29/PublicRecipients!Y29</f>
        <v>2973.5625983838809</v>
      </c>
      <c r="Z29" s="21">
        <f>+'Funding @ public'!Z29/PublicRecipients!Z29</f>
        <v>3476.3739070031188</v>
      </c>
      <c r="AA29" s="21">
        <f>+'Funding @ public'!AA29/PublicRecipients!AA29</f>
        <v>3536.7335726287738</v>
      </c>
      <c r="AB29" s="21">
        <f>+'Funding @ public'!AB29/PublicRecipients!AB29</f>
        <v>3473.4645249060395</v>
      </c>
      <c r="AC29" s="21">
        <f>+'Funding @ public'!AC29/PublicRecipients!AC29</f>
        <v>3509.8509399720801</v>
      </c>
      <c r="AD29" s="21">
        <f>+'Funding @ public'!AD29/PublicRecipients!AD29</f>
        <v>3551.8556260938744</v>
      </c>
      <c r="AE29" s="21">
        <f>+'Funding @ public'!AE29/PublicRecipients!AE29</f>
        <v>3627.6453472564817</v>
      </c>
      <c r="AF29" s="21">
        <f>+'Funding @ public'!AF29/PublicRecipients!AF29</f>
        <v>3660.6635311661198</v>
      </c>
      <c r="AG29" s="21">
        <f>+'Funding @ public'!AG29/PublicRecipients!AG29</f>
        <v>3649.7605982177956</v>
      </c>
      <c r="AH29" s="21">
        <f>+'Funding @ public'!AH29/PublicRecipients!AH29</f>
        <v>3819.7384582122827</v>
      </c>
      <c r="AI29" s="21">
        <f>+'Funding @ public'!AI29/PublicRecipients!AI29</f>
        <v>3962.8156739997053</v>
      </c>
      <c r="AJ29" s="21">
        <f>+'Funding @ public'!AJ29/PublicRecipients!AJ29</f>
        <v>4031.4407017945782</v>
      </c>
    </row>
    <row r="30" spans="1:36">
      <c r="A30" s="41" t="s">
        <v>40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>
        <f>+'Funding @ public'!P30/PublicRecipients!P30</f>
        <v>1963.4625123517787</v>
      </c>
      <c r="Q30" s="21">
        <f>+'Funding @ public'!Q30/PublicRecipients!Q30</f>
        <v>2090.5291233459357</v>
      </c>
      <c r="R30" s="21">
        <f>+'Funding @ public'!R30/PublicRecipients!R30</f>
        <v>2364.4064581446155</v>
      </c>
      <c r="S30" s="21">
        <f>+'Funding @ public'!S30/PublicRecipients!S30</f>
        <v>2530.4735075521457</v>
      </c>
      <c r="T30" s="21">
        <f>+'Funding @ public'!T30/PublicRecipients!T30</f>
        <v>2574.0337093862818</v>
      </c>
      <c r="U30" s="21">
        <f>+'Funding @ public'!U30/PublicRecipients!U30</f>
        <v>2577.5647478722431</v>
      </c>
      <c r="V30" s="21">
        <f>+'Funding @ public'!V30/PublicRecipients!V30</f>
        <v>2557.013428917609</v>
      </c>
      <c r="W30" s="21">
        <f>+'Funding @ public'!W30/PublicRecipients!W30</f>
        <v>2545.3883106923749</v>
      </c>
      <c r="X30" s="21">
        <f>+'Funding @ public'!X30/PublicRecipients!X30</f>
        <v>2691.6189457517416</v>
      </c>
      <c r="Y30" s="21">
        <f>+'Funding @ public'!Y30/PublicRecipients!Y30</f>
        <v>3008.3806273447271</v>
      </c>
      <c r="Z30" s="21">
        <f>+'Funding @ public'!Z30/PublicRecipients!Z30</f>
        <v>3638.0495293727422</v>
      </c>
      <c r="AA30" s="21">
        <f>+'Funding @ public'!AA30/PublicRecipients!AA30</f>
        <v>3704.8745106064098</v>
      </c>
      <c r="AB30" s="21">
        <f>+'Funding @ public'!AB30/PublicRecipients!AB30</f>
        <v>3532.9322976824219</v>
      </c>
      <c r="AC30" s="21">
        <f>+'Funding @ public'!AC30/PublicRecipients!AC30</f>
        <v>3592.6155356941786</v>
      </c>
      <c r="AD30" s="21">
        <f>+'Funding @ public'!AD30/PublicRecipients!AD30</f>
        <v>3594.2619144010259</v>
      </c>
      <c r="AE30" s="21">
        <f>+'Funding @ public'!AE30/PublicRecipients!AE30</f>
        <v>3561.5409018685218</v>
      </c>
      <c r="AF30" s="21">
        <f>+'Funding @ public'!AF30/PublicRecipients!AF30</f>
        <v>3586.707460035524</v>
      </c>
      <c r="AG30" s="21">
        <f>+'Funding @ public'!AG30/PublicRecipients!AG30</f>
        <v>3577.8722609499009</v>
      </c>
      <c r="AH30" s="21">
        <f>+'Funding @ public'!AH30/PublicRecipients!AH30</f>
        <v>3764.712601202918</v>
      </c>
      <c r="AI30" s="21">
        <f>+'Funding @ public'!AI30/PublicRecipients!AI30</f>
        <v>3846.7094148309311</v>
      </c>
      <c r="AJ30" s="21">
        <f>+'Funding @ public'!AJ30/PublicRecipients!AJ30</f>
        <v>3910.4016916287155</v>
      </c>
    </row>
    <row r="31" spans="1:36">
      <c r="A31" s="41" t="s">
        <v>41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>
        <f>+'Funding @ public'!P31/PublicRecipients!P31</f>
        <v>1971.0418964405931</v>
      </c>
      <c r="Q31" s="21">
        <f>+'Funding @ public'!Q31/PublicRecipients!Q31</f>
        <v>2129.3547452476855</v>
      </c>
      <c r="R31" s="21">
        <f>+'Funding @ public'!R31/PublicRecipients!R31</f>
        <v>2393.4175780994169</v>
      </c>
      <c r="S31" s="21">
        <f>+'Funding @ public'!S31/PublicRecipients!S31</f>
        <v>2545.2088350785339</v>
      </c>
      <c r="T31" s="21">
        <f>+'Funding @ public'!T31/PublicRecipients!T31</f>
        <v>2592.8086364980777</v>
      </c>
      <c r="U31" s="21">
        <f>+'Funding @ public'!U31/PublicRecipients!U31</f>
        <v>2613.1067978749093</v>
      </c>
      <c r="V31" s="21">
        <f>+'Funding @ public'!V31/PublicRecipients!V31</f>
        <v>2581.8565518133041</v>
      </c>
      <c r="W31" s="21">
        <f>+'Funding @ public'!W31/PublicRecipients!W31</f>
        <v>2614.2653490328007</v>
      </c>
      <c r="X31" s="21">
        <f>+'Funding @ public'!X31/PublicRecipients!X31</f>
        <v>2761.600127596229</v>
      </c>
      <c r="Y31" s="21">
        <f>+'Funding @ public'!Y31/PublicRecipients!Y31</f>
        <v>3087.7112686139749</v>
      </c>
      <c r="Z31" s="21">
        <f>+'Funding @ public'!Z31/PublicRecipients!Z31</f>
        <v>3671.8607455971915</v>
      </c>
      <c r="AA31" s="21">
        <f>+'Funding @ public'!AA31/PublicRecipients!AA31</f>
        <v>3780.2443207095594</v>
      </c>
      <c r="AB31" s="21">
        <f>+'Funding @ public'!AB31/PublicRecipients!AB31</f>
        <v>3646.405920077792</v>
      </c>
      <c r="AC31" s="21">
        <f>+'Funding @ public'!AC31/PublicRecipients!AC31</f>
        <v>3650.0846229606045</v>
      </c>
      <c r="AD31" s="21">
        <f>+'Funding @ public'!AD31/PublicRecipients!AD31</f>
        <v>3687.3362559418897</v>
      </c>
      <c r="AE31" s="21">
        <f>+'Funding @ public'!AE31/PublicRecipients!AE31</f>
        <v>3738.0388301554708</v>
      </c>
      <c r="AF31" s="21">
        <f>+'Funding @ public'!AF31/PublicRecipients!AF31</f>
        <v>3765.7915827848756</v>
      </c>
      <c r="AG31" s="21">
        <f>+'Funding @ public'!AG31/PublicRecipients!AG31</f>
        <v>3755.0668008705115</v>
      </c>
      <c r="AH31" s="21">
        <f>+'Funding @ public'!AH31/PublicRecipients!AH31</f>
        <v>3928.369463280811</v>
      </c>
      <c r="AI31" s="21">
        <f>+'Funding @ public'!AI31/PublicRecipients!AI31</f>
        <v>4043.6637213027238</v>
      </c>
      <c r="AJ31" s="21">
        <f>+'Funding @ public'!AJ31/PublicRecipients!AJ31</f>
        <v>4053.2254015981548</v>
      </c>
    </row>
    <row r="32" spans="1:36">
      <c r="A32" s="41" t="s">
        <v>42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>
        <f>+'Funding @ public'!P32/PublicRecipients!P32</f>
        <v>1948.9439714075477</v>
      </c>
      <c r="Q32" s="21">
        <f>+'Funding @ public'!Q32/PublicRecipients!Q32</f>
        <v>1848.3998211979736</v>
      </c>
      <c r="R32" s="21">
        <f>+'Funding @ public'!R32/PublicRecipients!R32</f>
        <v>2119.0469915859662</v>
      </c>
      <c r="S32" s="21">
        <f>+'Funding @ public'!S32/PublicRecipients!S32</f>
        <v>2259.3177169015094</v>
      </c>
      <c r="T32" s="21">
        <f>+'Funding @ public'!T32/PublicRecipients!T32</f>
        <v>2292.8839087947881</v>
      </c>
      <c r="U32" s="21">
        <f>+'Funding @ public'!U32/PublicRecipients!U32</f>
        <v>2315.721849774251</v>
      </c>
      <c r="V32" s="21">
        <f>+'Funding @ public'!V32/PublicRecipients!V32</f>
        <v>2293.2959175887067</v>
      </c>
      <c r="W32" s="21">
        <f>+'Funding @ public'!W32/PublicRecipients!W32</f>
        <v>2313.844763294423</v>
      </c>
      <c r="X32" s="21">
        <f>+'Funding @ public'!X32/PublicRecipients!X32</f>
        <v>2449.8579819277106</v>
      </c>
      <c r="Y32" s="21">
        <f>+'Funding @ public'!Y32/PublicRecipients!Y32</f>
        <v>2778.5727340083972</v>
      </c>
      <c r="Z32" s="21">
        <f>+'Funding @ public'!Z32/PublicRecipients!Z32</f>
        <v>3383.7822436955871</v>
      </c>
      <c r="AA32" s="21">
        <f>+'Funding @ public'!AA32/PublicRecipients!AA32</f>
        <v>3365.6427096830935</v>
      </c>
      <c r="AB32" s="21">
        <f>+'Funding @ public'!AB32/PublicRecipients!AB32</f>
        <v>3119.0409443080298</v>
      </c>
      <c r="AC32" s="21">
        <f>+'Funding @ public'!AC32/PublicRecipients!AC32</f>
        <v>3183.6784956992497</v>
      </c>
      <c r="AD32" s="21">
        <f>+'Funding @ public'!AD32/PublicRecipients!AD32</f>
        <v>3215.8013028459063</v>
      </c>
      <c r="AE32" s="21">
        <f>+'Funding @ public'!AE32/PublicRecipients!AE32</f>
        <v>3267.1012935626236</v>
      </c>
      <c r="AF32" s="21">
        <f>+'Funding @ public'!AF32/PublicRecipients!AF32</f>
        <v>3401.0903224104418</v>
      </c>
      <c r="AG32" s="21">
        <f>+'Funding @ public'!AG32/PublicRecipients!AG32</f>
        <v>3417.7785356047293</v>
      </c>
      <c r="AH32" s="21">
        <f>+'Funding @ public'!AH32/PublicRecipients!AH32</f>
        <v>3585.7891098808732</v>
      </c>
      <c r="AI32" s="21">
        <f>+'Funding @ public'!AI32/PublicRecipients!AI32</f>
        <v>3711.3272102252827</v>
      </c>
      <c r="AJ32" s="21">
        <f>+'Funding @ public'!AJ32/PublicRecipients!AJ32</f>
        <v>3823.6876015076236</v>
      </c>
    </row>
    <row r="33" spans="1:36">
      <c r="A33" s="41" t="s">
        <v>43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>
        <f>+'Funding @ public'!P33/PublicRecipients!P33</f>
        <v>1954.771668096904</v>
      </c>
      <c r="Q33" s="21">
        <f>+'Funding @ public'!Q33/PublicRecipients!Q33</f>
        <v>2083.0624393086036</v>
      </c>
      <c r="R33" s="21">
        <f>+'Funding @ public'!R33/PublicRecipients!R33</f>
        <v>2326.122126262012</v>
      </c>
      <c r="S33" s="21">
        <f>+'Funding @ public'!S33/PublicRecipients!S33</f>
        <v>2443.2666300013748</v>
      </c>
      <c r="T33" s="21">
        <f>+'Funding @ public'!T33/PublicRecipients!T33</f>
        <v>2465.2771476143398</v>
      </c>
      <c r="U33" s="21">
        <f>+'Funding @ public'!U33/PublicRecipients!U33</f>
        <v>2454.4440832084529</v>
      </c>
      <c r="V33" s="21">
        <f>+'Funding @ public'!V33/PublicRecipients!V33</f>
        <v>2450.6407542002421</v>
      </c>
      <c r="W33" s="21">
        <f>+'Funding @ public'!W33/PublicRecipients!W33</f>
        <v>2485.8098476159266</v>
      </c>
      <c r="X33" s="21">
        <f>+'Funding @ public'!X33/PublicRecipients!X33</f>
        <v>2640.0633346555601</v>
      </c>
      <c r="Y33" s="21">
        <f>+'Funding @ public'!Y33/PublicRecipients!Y33</f>
        <v>2898.5610378972224</v>
      </c>
      <c r="Z33" s="21">
        <f>+'Funding @ public'!Z33/PublicRecipients!Z33</f>
        <v>3396.1805083162699</v>
      </c>
      <c r="AA33" s="21">
        <f>+'Funding @ public'!AA33/PublicRecipients!AA33</f>
        <v>3566.0279227793253</v>
      </c>
      <c r="AB33" s="21">
        <f>+'Funding @ public'!AB33/PublicRecipients!AB33</f>
        <v>3423.863110664478</v>
      </c>
      <c r="AC33" s="21">
        <f>+'Funding @ public'!AC33/PublicRecipients!AC33</f>
        <v>3438.6673727432599</v>
      </c>
      <c r="AD33" s="21">
        <f>+'Funding @ public'!AD33/PublicRecipients!AD33</f>
        <v>3477.2284336152866</v>
      </c>
      <c r="AE33" s="21">
        <f>+'Funding @ public'!AE33/PublicRecipients!AE33</f>
        <v>3499.2311681804536</v>
      </c>
      <c r="AF33" s="21">
        <f>+'Funding @ public'!AF33/PublicRecipients!AF33</f>
        <v>3527.8624223112538</v>
      </c>
      <c r="AG33" s="21">
        <f>+'Funding @ public'!AG33/PublicRecipients!AG33</f>
        <v>3548.6321098896301</v>
      </c>
      <c r="AH33" s="21">
        <f>+'Funding @ public'!AH33/PublicRecipients!AH33</f>
        <v>3738.0013984776888</v>
      </c>
      <c r="AI33" s="21">
        <f>+'Funding @ public'!AI33/PublicRecipients!AI33</f>
        <v>3848.2927232395937</v>
      </c>
      <c r="AJ33" s="21">
        <f>+'Funding @ public'!AJ33/PublicRecipients!AJ33</f>
        <v>3885.7255615343224</v>
      </c>
    </row>
    <row r="34" spans="1:36">
      <c r="A34" s="41" t="s">
        <v>44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>
        <f>+'Funding @ public'!P34/PublicRecipients!P34</f>
        <v>1858.3846992153444</v>
      </c>
      <c r="Q34" s="21">
        <f>+'Funding @ public'!Q34/PublicRecipients!Q34</f>
        <v>2001.9319208643187</v>
      </c>
      <c r="R34" s="21">
        <f>+'Funding @ public'!R34/PublicRecipients!R34</f>
        <v>2261.0891145352552</v>
      </c>
      <c r="S34" s="21">
        <f>+'Funding @ public'!S34/PublicRecipients!S34</f>
        <v>2427.0146048295028</v>
      </c>
      <c r="T34" s="21">
        <f>+'Funding @ public'!T34/PublicRecipients!T34</f>
        <v>2452.8195660369456</v>
      </c>
      <c r="U34" s="21">
        <f>+'Funding @ public'!U34/PublicRecipients!U34</f>
        <v>2472.3567394888705</v>
      </c>
      <c r="V34" s="21">
        <f>+'Funding @ public'!V34/PublicRecipients!V34</f>
        <v>2434.8051812570634</v>
      </c>
      <c r="W34" s="21">
        <f>+'Funding @ public'!W34/PublicRecipients!W34</f>
        <v>2445.2031096375899</v>
      </c>
      <c r="X34" s="21">
        <f>+'Funding @ public'!X34/PublicRecipients!X34</f>
        <v>2612.4504091300605</v>
      </c>
      <c r="Y34" s="21">
        <f>+'Funding @ public'!Y34/PublicRecipients!Y34</f>
        <v>2912.6007519208656</v>
      </c>
      <c r="Z34" s="21">
        <f>+'Funding @ public'!Z34/PublicRecipients!Z34</f>
        <v>3449.4753428445033</v>
      </c>
      <c r="AA34" s="21">
        <f>+'Funding @ public'!AA34/PublicRecipients!AA34</f>
        <v>3576.6555260376431</v>
      </c>
      <c r="AB34" s="21">
        <f>+'Funding @ public'!AB34/PublicRecipients!AB34</f>
        <v>3374.9056108545801</v>
      </c>
      <c r="AC34" s="21">
        <f>+'Funding @ public'!AC34/PublicRecipients!AC34</f>
        <v>3385.0198057148368</v>
      </c>
      <c r="AD34" s="21">
        <f>+'Funding @ public'!AD34/PublicRecipients!AD34</f>
        <v>3419.6553087435677</v>
      </c>
      <c r="AE34" s="21">
        <f>+'Funding @ public'!AE34/PublicRecipients!AE34</f>
        <v>3411.0557901733978</v>
      </c>
      <c r="AF34" s="21">
        <f>+'Funding @ public'!AF34/PublicRecipients!AF34</f>
        <v>3446.4948766006528</v>
      </c>
      <c r="AG34" s="21">
        <f>+'Funding @ public'!AG34/PublicRecipients!AG34</f>
        <v>3452.5857889294921</v>
      </c>
      <c r="AH34" s="21">
        <f>+'Funding @ public'!AH34/PublicRecipients!AH34</f>
        <v>3633.7665656236577</v>
      </c>
      <c r="AI34" s="21">
        <f>+'Funding @ public'!AI34/PublicRecipients!AI34</f>
        <v>3719.1445764140344</v>
      </c>
      <c r="AJ34" s="21">
        <f>+'Funding @ public'!AJ34/PublicRecipients!AJ34</f>
        <v>3719.837757246908</v>
      </c>
    </row>
    <row r="35" spans="1:36">
      <c r="A35" s="41" t="s">
        <v>45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>
        <f>+'Funding @ public'!P35/PublicRecipients!P35</f>
        <v>1794.5962098587913</v>
      </c>
      <c r="Q35" s="21">
        <f>+'Funding @ public'!Q35/PublicRecipients!Q35</f>
        <v>1923.8625215655763</v>
      </c>
      <c r="R35" s="21">
        <f>+'Funding @ public'!R35/PublicRecipients!R35</f>
        <v>2164.0241662779849</v>
      </c>
      <c r="S35" s="21">
        <f>+'Funding @ public'!S35/PublicRecipients!S35</f>
        <v>2337.2432474186985</v>
      </c>
      <c r="T35" s="21">
        <f>+'Funding @ public'!T35/PublicRecipients!T35</f>
        <v>2405.7478167010108</v>
      </c>
      <c r="U35" s="21">
        <f>+'Funding @ public'!U35/PublicRecipients!U35</f>
        <v>2410.8621234591915</v>
      </c>
      <c r="V35" s="21">
        <f>+'Funding @ public'!V35/PublicRecipients!V35</f>
        <v>2357.2309226269608</v>
      </c>
      <c r="W35" s="21">
        <f>+'Funding @ public'!W35/PublicRecipients!W35</f>
        <v>2326.5782468756342</v>
      </c>
      <c r="X35" s="21">
        <f>+'Funding @ public'!X35/PublicRecipients!X35</f>
        <v>2462.5558573957633</v>
      </c>
      <c r="Y35" s="21">
        <f>+'Funding @ public'!Y35/PublicRecipients!Y35</f>
        <v>2776.9790131725831</v>
      </c>
      <c r="Z35" s="21">
        <f>+'Funding @ public'!Z35/PublicRecipients!Z35</f>
        <v>3477.7397023138751</v>
      </c>
      <c r="AA35" s="21">
        <f>+'Funding @ public'!AA35/PublicRecipients!AA35</f>
        <v>3620.4726732494705</v>
      </c>
      <c r="AB35" s="21">
        <f>+'Funding @ public'!AB35/PublicRecipients!AB35</f>
        <v>3396.760686350613</v>
      </c>
      <c r="AC35" s="21">
        <f>+'Funding @ public'!AC35/PublicRecipients!AC35</f>
        <v>3429.442959363957</v>
      </c>
      <c r="AD35" s="21">
        <f>+'Funding @ public'!AD35/PublicRecipients!AD35</f>
        <v>3483.2719464933116</v>
      </c>
      <c r="AE35" s="21">
        <f>+'Funding @ public'!AE35/PublicRecipients!AE35</f>
        <v>3507.0456613355691</v>
      </c>
      <c r="AF35" s="21">
        <f>+'Funding @ public'!AF35/PublicRecipients!AF35</f>
        <v>3550.6150902614886</v>
      </c>
      <c r="AG35" s="21">
        <f>+'Funding @ public'!AG35/PublicRecipients!AG35</f>
        <v>3554.0358332280257</v>
      </c>
      <c r="AH35" s="21">
        <f>+'Funding @ public'!AH35/PublicRecipients!AH35</f>
        <v>3969.7443256225292</v>
      </c>
      <c r="AI35" s="21">
        <f>+'Funding @ public'!AI35/PublicRecipients!AI35</f>
        <v>4065.8524852512742</v>
      </c>
      <c r="AJ35" s="21">
        <f>+'Funding @ public'!AJ35/PublicRecipients!AJ35</f>
        <v>4095.8158318910373</v>
      </c>
    </row>
    <row r="36" spans="1:36">
      <c r="A36" s="41" t="s">
        <v>46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>+'Funding @ public'!P36/PublicRecipients!P36</f>
        <v>1873.432255219617</v>
      </c>
      <c r="Q36" s="21">
        <f>+'Funding @ public'!Q36/PublicRecipients!Q36</f>
        <v>1995.0538153206651</v>
      </c>
      <c r="R36" s="21">
        <f>+'Funding @ public'!R36/PublicRecipients!R36</f>
        <v>2253.0488705949829</v>
      </c>
      <c r="S36" s="21">
        <f>+'Funding @ public'!S36/PublicRecipients!S36</f>
        <v>2398.7837441583433</v>
      </c>
      <c r="T36" s="21">
        <f>+'Funding @ public'!T36/PublicRecipients!T36</f>
        <v>2412.0495760140884</v>
      </c>
      <c r="U36" s="21">
        <f>+'Funding @ public'!U36/PublicRecipients!U36</f>
        <v>2426.8161853632637</v>
      </c>
      <c r="V36" s="21">
        <f>+'Funding @ public'!V36/PublicRecipients!V36</f>
        <v>2416.6486679058239</v>
      </c>
      <c r="W36" s="21">
        <f>+'Funding @ public'!W36/PublicRecipients!W36</f>
        <v>2419.9054060498165</v>
      </c>
      <c r="X36" s="21">
        <f>+'Funding @ public'!X36/PublicRecipients!X36</f>
        <v>2586.9248717322257</v>
      </c>
      <c r="Y36" s="21">
        <f>+'Funding @ public'!Y36/PublicRecipients!Y36</f>
        <v>2901.0920987176651</v>
      </c>
      <c r="Z36" s="21">
        <f>+'Funding @ public'!Z36/PublicRecipients!Z36</f>
        <v>3492.6969307865343</v>
      </c>
      <c r="AA36" s="21">
        <f>+'Funding @ public'!AA36/PublicRecipients!AA36</f>
        <v>3598.9188256550024</v>
      </c>
      <c r="AB36" s="21">
        <f>+'Funding @ public'!AB36/PublicRecipients!AB36</f>
        <v>3417.7703217009239</v>
      </c>
      <c r="AC36" s="21">
        <f>+'Funding @ public'!AC36/PublicRecipients!AC36</f>
        <v>3458.8179782279904</v>
      </c>
      <c r="AD36" s="21">
        <f>+'Funding @ public'!AD36/PublicRecipients!AD36</f>
        <v>3534.8422501168811</v>
      </c>
      <c r="AE36" s="21">
        <f>+'Funding @ public'!AE36/PublicRecipients!AE36</f>
        <v>3572.9639440061496</v>
      </c>
      <c r="AF36" s="21">
        <f>+'Funding @ public'!AF36/PublicRecipients!AF36</f>
        <v>3602.8671204000361</v>
      </c>
      <c r="AG36" s="21">
        <f>+'Funding @ public'!AG36/PublicRecipients!AG36</f>
        <v>3608.4920102564092</v>
      </c>
      <c r="AH36" s="21">
        <f>+'Funding @ public'!AH36/PublicRecipients!AH36</f>
        <v>3862.5300238561799</v>
      </c>
      <c r="AI36" s="21">
        <f>+'Funding @ public'!AI36/PublicRecipients!AI36</f>
        <v>3921.2253468518898</v>
      </c>
      <c r="AJ36" s="21">
        <f>+'Funding @ public'!AJ36/PublicRecipients!AJ36</f>
        <v>3950.8881001317527</v>
      </c>
    </row>
    <row r="37" spans="1:36">
      <c r="A37" s="42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>
        <f>+'Funding @ public'!P37/PublicRecipients!P37</f>
        <v>1910.614043583535</v>
      </c>
      <c r="Q37" s="21">
        <f>+'Funding @ public'!Q37/PublicRecipients!Q37</f>
        <v>2043.8927574314337</v>
      </c>
      <c r="R37" s="21">
        <f>+'Funding @ public'!R37/PublicRecipients!R37</f>
        <v>2335.4076492537315</v>
      </c>
      <c r="S37" s="21">
        <f>+'Funding @ public'!S37/PublicRecipients!S37</f>
        <v>2452.9625055138949</v>
      </c>
      <c r="T37" s="21">
        <f>+'Funding @ public'!T37/PublicRecipients!T37</f>
        <v>2479.0071379547016</v>
      </c>
      <c r="U37" s="21">
        <f>+'Funding @ public'!U37/PublicRecipients!U37</f>
        <v>2504.3920486700622</v>
      </c>
      <c r="V37" s="21">
        <f>+'Funding @ public'!V37/PublicRecipients!V37</f>
        <v>2448.228737619871</v>
      </c>
      <c r="W37" s="21">
        <f>+'Funding @ public'!W37/PublicRecipients!W37</f>
        <v>2508.9833245567843</v>
      </c>
      <c r="X37" s="21">
        <f>+'Funding @ public'!X37/PublicRecipients!X37</f>
        <v>2645.8417755503847</v>
      </c>
      <c r="Y37" s="21">
        <f>+'Funding @ public'!Y37/PublicRecipients!Y37</f>
        <v>2966.5539278520419</v>
      </c>
      <c r="Z37" s="21">
        <f>+'Funding @ public'!Z37/PublicRecipients!Z37</f>
        <v>3505.0269282689255</v>
      </c>
      <c r="AA37" s="21">
        <f>+'Funding @ public'!AA37/PublicRecipients!AA37</f>
        <v>3641.7773821013384</v>
      </c>
      <c r="AB37" s="21">
        <f>+'Funding @ public'!AB37/PublicRecipients!AB37</f>
        <v>3454.1841640101138</v>
      </c>
      <c r="AC37" s="21">
        <f>+'Funding @ public'!AC37/PublicRecipients!AC37</f>
        <v>3457.7226019307209</v>
      </c>
      <c r="AD37" s="21">
        <f>+'Funding @ public'!AD37/PublicRecipients!AD37</f>
        <v>3539.0250880259709</v>
      </c>
      <c r="AE37" s="21">
        <f>+'Funding @ public'!AE37/PublicRecipients!AE37</f>
        <v>3584.8352588075882</v>
      </c>
      <c r="AF37" s="21">
        <f>+'Funding @ public'!AF37/PublicRecipients!AF37</f>
        <v>3582.5892087469433</v>
      </c>
      <c r="AG37" s="21">
        <f>+'Funding @ public'!AG37/PublicRecipients!AG37</f>
        <v>3604.5892617159329</v>
      </c>
      <c r="AH37" s="21">
        <f>+'Funding @ public'!AH37/PublicRecipients!AH37</f>
        <v>3828.1914529671267</v>
      </c>
      <c r="AI37" s="21">
        <f>+'Funding @ public'!AI37/PublicRecipients!AI37</f>
        <v>3900.5541327561327</v>
      </c>
      <c r="AJ37" s="21">
        <f>+'Funding @ public'!AJ37/PublicRecipients!AJ37</f>
        <v>3886.9787910164791</v>
      </c>
    </row>
    <row r="38" spans="1:36">
      <c r="A38" s="39" t="s">
        <v>49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>
        <f>+'Funding @ public'!P38/PublicRecipients!P38</f>
        <v>1766.0341861733109</v>
      </c>
      <c r="Q38" s="39">
        <f>+'Funding @ public'!Q38/PublicRecipients!Q38</f>
        <v>1899.3715879570918</v>
      </c>
      <c r="R38" s="39">
        <f>+'Funding @ public'!R38/PublicRecipients!R38</f>
        <v>2130.8124707611037</v>
      </c>
      <c r="S38" s="39">
        <f>+'Funding @ public'!S38/PublicRecipients!S38</f>
        <v>2272.6131827941044</v>
      </c>
      <c r="T38" s="39">
        <f>+'Funding @ public'!T38/PublicRecipients!T38</f>
        <v>2319.1300407990902</v>
      </c>
      <c r="U38" s="39">
        <f>+'Funding @ public'!U38/PublicRecipients!U38</f>
        <v>2330.5121996263565</v>
      </c>
      <c r="V38" s="39">
        <f>+'Funding @ public'!V38/PublicRecipients!V38</f>
        <v>2322.0136060260797</v>
      </c>
      <c r="W38" s="39">
        <f>+'Funding @ public'!W38/PublicRecipients!W38</f>
        <v>2357.0635898422206</v>
      </c>
      <c r="X38" s="39">
        <f>+'Funding @ public'!X38/PublicRecipients!X38</f>
        <v>2530.7300766643421</v>
      </c>
      <c r="Y38" s="39">
        <f>+'Funding @ public'!Y38/PublicRecipients!Y38</f>
        <v>2845.4485673991567</v>
      </c>
      <c r="Z38" s="39">
        <f>+'Funding @ public'!Z38/PublicRecipients!Z38</f>
        <v>3386.7786262687237</v>
      </c>
      <c r="AA38" s="39">
        <f>+'Funding @ public'!AA38/PublicRecipients!AA38</f>
        <v>3452.1472220565511</v>
      </c>
      <c r="AB38" s="39">
        <f>+'Funding @ public'!AB38/PublicRecipients!AB38</f>
        <v>3286.3409715329394</v>
      </c>
      <c r="AC38" s="39">
        <f>+'Funding @ public'!AC38/PublicRecipients!AC38</f>
        <v>3322.7101419514015</v>
      </c>
      <c r="AD38" s="39">
        <f>+'Funding @ public'!AD38/PublicRecipients!AD38</f>
        <v>3395.2948800471072</v>
      </c>
      <c r="AE38" s="39">
        <f>+'Funding @ public'!AE38/PublicRecipients!AE38</f>
        <v>3434.9973470976729</v>
      </c>
      <c r="AF38" s="39">
        <f>+'Funding @ public'!AF38/PublicRecipients!AF38</f>
        <v>3486.4869750247949</v>
      </c>
      <c r="AG38" s="39">
        <f>+'Funding @ public'!AG38/PublicRecipients!AG38</f>
        <v>3496.7039788160314</v>
      </c>
      <c r="AH38" s="39">
        <f>+'Funding @ public'!AH38/PublicRecipients!AH38</f>
        <v>3713.6371460489204</v>
      </c>
      <c r="AI38" s="39">
        <f>+'Funding @ public'!AI38/PublicRecipients!AI38</f>
        <v>3804.2656196502462</v>
      </c>
      <c r="AJ38" s="39">
        <f>+'Funding @ public'!AJ38/PublicRecipients!AJ38</f>
        <v>3863.1852797396473</v>
      </c>
    </row>
    <row r="39" spans="1:36">
      <c r="A39" s="40" t="s">
        <v>113</v>
      </c>
      <c r="B39" s="40">
        <f t="shared" ref="B39:Z39" si="12">(B38/B4)*100</f>
        <v>0</v>
      </c>
      <c r="C39" s="40">
        <f t="shared" si="12"/>
        <v>0</v>
      </c>
      <c r="D39" s="40">
        <f t="shared" si="12"/>
        <v>0</v>
      </c>
      <c r="E39" s="40">
        <f t="shared" si="12"/>
        <v>0</v>
      </c>
      <c r="F39" s="40">
        <f t="shared" si="12"/>
        <v>0</v>
      </c>
      <c r="G39" s="40">
        <f t="shared" si="12"/>
        <v>0</v>
      </c>
      <c r="H39" s="40">
        <f t="shared" si="12"/>
        <v>0</v>
      </c>
      <c r="I39" s="40">
        <f t="shared" si="12"/>
        <v>0</v>
      </c>
      <c r="J39" s="40">
        <f t="shared" si="12"/>
        <v>0</v>
      </c>
      <c r="K39" s="40">
        <f t="shared" si="12"/>
        <v>0</v>
      </c>
      <c r="L39" s="40">
        <f t="shared" si="12"/>
        <v>0</v>
      </c>
      <c r="M39" s="40">
        <f t="shared" si="12"/>
        <v>0</v>
      </c>
      <c r="N39" s="40">
        <f t="shared" si="12"/>
        <v>0</v>
      </c>
      <c r="O39" s="40">
        <f t="shared" si="12"/>
        <v>0</v>
      </c>
      <c r="P39" s="40">
        <f t="shared" si="12"/>
        <v>93.631081055267231</v>
      </c>
      <c r="Q39" s="40">
        <f t="shared" si="12"/>
        <v>94.164589344328704</v>
      </c>
      <c r="R39" s="40">
        <f t="shared" si="12"/>
        <v>93.843340855968066</v>
      </c>
      <c r="S39" s="40">
        <f t="shared" si="12"/>
        <v>94.534766184401519</v>
      </c>
      <c r="T39" s="40">
        <f t="shared" si="12"/>
        <v>94.867686064998622</v>
      </c>
      <c r="U39" s="40">
        <f t="shared" si="12"/>
        <v>95.014917837280933</v>
      </c>
      <c r="V39" s="40">
        <f t="shared" si="12"/>
        <v>95.413139738447455</v>
      </c>
      <c r="W39" s="40">
        <f t="shared" si="12"/>
        <v>95.709938342868043</v>
      </c>
      <c r="X39" s="40">
        <f t="shared" si="12"/>
        <v>96.202945586786115</v>
      </c>
      <c r="Y39" s="40">
        <f t="shared" si="12"/>
        <v>96.605821893207349</v>
      </c>
      <c r="Z39" s="40">
        <f t="shared" si="12"/>
        <v>95.880256216366206</v>
      </c>
      <c r="AA39" s="40">
        <f t="shared" ref="AA39:AB39" si="13">(AA38/AA4)*100</f>
        <v>95.984884001775697</v>
      </c>
      <c r="AB39" s="40">
        <f t="shared" si="13"/>
        <v>96.126439905703492</v>
      </c>
      <c r="AC39" s="40">
        <f t="shared" ref="AC39:AD39" si="14">(AC38/AC4)*100</f>
        <v>96.424749288874295</v>
      </c>
      <c r="AD39" s="40">
        <f t="shared" si="14"/>
        <v>96.726245440151274</v>
      </c>
      <c r="AE39" s="40">
        <f t="shared" ref="AE39:AF39" si="15">(AE38/AE4)*100</f>
        <v>96.621273140324135</v>
      </c>
      <c r="AF39" s="40">
        <f t="shared" si="15"/>
        <v>96.595689088836451</v>
      </c>
      <c r="AG39" s="40">
        <f t="shared" ref="AG39:AH39" si="16">(AG38/AG4)*100</f>
        <v>96.655146963045595</v>
      </c>
      <c r="AH39" s="40">
        <f t="shared" si="16"/>
        <v>95.683606382489302</v>
      </c>
      <c r="AI39" s="40">
        <f t="shared" ref="AI39:AJ39" si="17">(AI38/AI4)*100</f>
        <v>95.521130473817379</v>
      </c>
      <c r="AJ39" s="40">
        <f t="shared" si="17"/>
        <v>95.203411605452601</v>
      </c>
    </row>
    <row r="40" spans="1:36">
      <c r="A40" s="41" t="s">
        <v>50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>
        <f>+'Funding @ public'!P40/PublicRecipients!P40</f>
        <v>1810.9033455620654</v>
      </c>
      <c r="Q40" s="21">
        <f>+'Funding @ public'!Q40/PublicRecipients!Q40</f>
        <v>1924.4858295664183</v>
      </c>
      <c r="R40" s="21">
        <f>+'Funding @ public'!R40/PublicRecipients!R40</f>
        <v>2158.1640823951625</v>
      </c>
      <c r="S40" s="21">
        <f>+'Funding @ public'!S40/PublicRecipients!S40</f>
        <v>2300.5184800738139</v>
      </c>
      <c r="T40" s="21">
        <f>+'Funding @ public'!T40/PublicRecipients!T40</f>
        <v>2345.5564971987974</v>
      </c>
      <c r="U40" s="21">
        <f>+'Funding @ public'!U40/PublicRecipients!U40</f>
        <v>2346.622559101897</v>
      </c>
      <c r="V40" s="21">
        <f>+'Funding @ public'!V40/PublicRecipients!V40</f>
        <v>2336.565444017062</v>
      </c>
      <c r="W40" s="21">
        <f>+'Funding @ public'!W40/PublicRecipients!W40</f>
        <v>2350.0122411827756</v>
      </c>
      <c r="X40" s="21">
        <f>+'Funding @ public'!X40/PublicRecipients!X40</f>
        <v>2524.2148849774999</v>
      </c>
      <c r="Y40" s="21">
        <f>+'Funding @ public'!Y40/PublicRecipients!Y40</f>
        <v>2839.4045599191913</v>
      </c>
      <c r="Z40" s="21">
        <f>+'Funding @ public'!Z40/PublicRecipients!Z40</f>
        <v>3331.7658604319045</v>
      </c>
      <c r="AA40" s="21">
        <f>+'Funding @ public'!AA40/PublicRecipients!AA40</f>
        <v>3410.1617783276079</v>
      </c>
      <c r="AB40" s="21">
        <f>+'Funding @ public'!AB40/PublicRecipients!AB40</f>
        <v>3287.3931468714022</v>
      </c>
      <c r="AC40" s="21">
        <f>+'Funding @ public'!AC40/PublicRecipients!AC40</f>
        <v>3313.051845215778</v>
      </c>
      <c r="AD40" s="21">
        <f>+'Funding @ public'!AD40/PublicRecipients!AD40</f>
        <v>3382.6432391012067</v>
      </c>
      <c r="AE40" s="21">
        <f>+'Funding @ public'!AE40/PublicRecipients!AE40</f>
        <v>3456.8337838560701</v>
      </c>
      <c r="AF40" s="21">
        <f>+'Funding @ public'!AF40/PublicRecipients!AF40</f>
        <v>3506.991240242477</v>
      </c>
      <c r="AG40" s="21">
        <f>+'Funding @ public'!AG40/PublicRecipients!AG40</f>
        <v>3537.2211151527008</v>
      </c>
      <c r="AH40" s="21">
        <f>+'Funding @ public'!AH40/PublicRecipients!AH40</f>
        <v>3728.3226885727272</v>
      </c>
      <c r="AI40" s="21">
        <f>+'Funding @ public'!AI40/PublicRecipients!AI40</f>
        <v>3835.998256904511</v>
      </c>
      <c r="AJ40" s="21">
        <f>+'Funding @ public'!AJ40/PublicRecipients!AJ40</f>
        <v>3917.4203880689961</v>
      </c>
    </row>
    <row r="41" spans="1:36">
      <c r="A41" s="41" t="s">
        <v>51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>
        <f>+'Funding @ public'!P41/PublicRecipients!P41</f>
        <v>1746.6421525205346</v>
      </c>
      <c r="Q41" s="21">
        <f>+'Funding @ public'!Q41/PublicRecipients!Q41</f>
        <v>1854.2675972504896</v>
      </c>
      <c r="R41" s="21">
        <f>+'Funding @ public'!R41/PublicRecipients!R41</f>
        <v>2089.6444680241862</v>
      </c>
      <c r="S41" s="21">
        <f>+'Funding @ public'!S41/PublicRecipients!S41</f>
        <v>2243.3453268845396</v>
      </c>
      <c r="T41" s="21">
        <f>+'Funding @ public'!T41/PublicRecipients!T41</f>
        <v>2283.7706292521807</v>
      </c>
      <c r="U41" s="21">
        <f>+'Funding @ public'!U41/PublicRecipients!U41</f>
        <v>2293.4399800487695</v>
      </c>
      <c r="V41" s="21">
        <f>+'Funding @ public'!V41/PublicRecipients!V41</f>
        <v>2294.9075743461126</v>
      </c>
      <c r="W41" s="21">
        <f>+'Funding @ public'!W41/PublicRecipients!W41</f>
        <v>2330.9839977736033</v>
      </c>
      <c r="X41" s="21">
        <f>+'Funding @ public'!X41/PublicRecipients!X41</f>
        <v>2481.021204819277</v>
      </c>
      <c r="Y41" s="21">
        <f>+'Funding @ public'!Y41/PublicRecipients!Y41</f>
        <v>2776.0681733457595</v>
      </c>
      <c r="Z41" s="21">
        <f>+'Funding @ public'!Z41/PublicRecipients!Z41</f>
        <v>3352.2846122442475</v>
      </c>
      <c r="AA41" s="21">
        <f>+'Funding @ public'!AA41/PublicRecipients!AA41</f>
        <v>3430.0854275926035</v>
      </c>
      <c r="AB41" s="21">
        <f>+'Funding @ public'!AB41/PublicRecipients!AB41</f>
        <v>3311.5245705892635</v>
      </c>
      <c r="AC41" s="21">
        <f>+'Funding @ public'!AC41/PublicRecipients!AC41</f>
        <v>3337.4698832063573</v>
      </c>
      <c r="AD41" s="21">
        <f>+'Funding @ public'!AD41/PublicRecipients!AD41</f>
        <v>3395.1226828921599</v>
      </c>
      <c r="AE41" s="21">
        <f>+'Funding @ public'!AE41/PublicRecipients!AE41</f>
        <v>3434.8201950805042</v>
      </c>
      <c r="AF41" s="21">
        <f>+'Funding @ public'!AF41/PublicRecipients!AF41</f>
        <v>3507.8149385805505</v>
      </c>
      <c r="AG41" s="21">
        <f>+'Funding @ public'!AG41/PublicRecipients!AG41</f>
        <v>3519.4754540190961</v>
      </c>
      <c r="AH41" s="21">
        <f>+'Funding @ public'!AH41/PublicRecipients!AH41</f>
        <v>3796.1604998361008</v>
      </c>
      <c r="AI41" s="21">
        <f>+'Funding @ public'!AI41/PublicRecipients!AI41</f>
        <v>3754.4413045288725</v>
      </c>
      <c r="AJ41" s="21">
        <f>+'Funding @ public'!AJ41/PublicRecipients!AJ41</f>
        <v>3807.7999367015987</v>
      </c>
    </row>
    <row r="42" spans="1:36">
      <c r="A42" s="41" t="s">
        <v>52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>
        <f>+'Funding @ public'!P42/PublicRecipients!P42</f>
        <v>1775.8836255128683</v>
      </c>
      <c r="Q42" s="21">
        <f>+'Funding @ public'!Q42/PublicRecipients!Q42</f>
        <v>1939.0052139695033</v>
      </c>
      <c r="R42" s="21">
        <f>+'Funding @ public'!R42/PublicRecipients!R42</f>
        <v>2165.141409125431</v>
      </c>
      <c r="S42" s="21">
        <f>+'Funding @ public'!S42/PublicRecipients!S42</f>
        <v>2321.3143024525339</v>
      </c>
      <c r="T42" s="21">
        <f>+'Funding @ public'!T42/PublicRecipients!T42</f>
        <v>2363.5409395973156</v>
      </c>
      <c r="U42" s="21">
        <f>+'Funding @ public'!U42/PublicRecipients!U42</f>
        <v>2377.5681852504404</v>
      </c>
      <c r="V42" s="21">
        <f>+'Funding @ public'!V42/PublicRecipients!V42</f>
        <v>2379.6554908211497</v>
      </c>
      <c r="W42" s="21">
        <f>+'Funding @ public'!W42/PublicRecipients!W42</f>
        <v>2405.0543393925959</v>
      </c>
      <c r="X42" s="21">
        <f>+'Funding @ public'!X42/PublicRecipients!X42</f>
        <v>2567.01185088293</v>
      </c>
      <c r="Y42" s="21">
        <f>+'Funding @ public'!Y42/PublicRecipients!Y42</f>
        <v>2877.61146706511</v>
      </c>
      <c r="Z42" s="21">
        <f>+'Funding @ public'!Z42/PublicRecipients!Z42</f>
        <v>3491.0066478964168</v>
      </c>
      <c r="AA42" s="21">
        <f>+'Funding @ public'!AA42/PublicRecipients!AA42</f>
        <v>3544.9059960780683</v>
      </c>
      <c r="AB42" s="21">
        <f>+'Funding @ public'!AB42/PublicRecipients!AB42</f>
        <v>3316.4928941364001</v>
      </c>
      <c r="AC42" s="21">
        <f>+'Funding @ public'!AC42/PublicRecipients!AC42</f>
        <v>3389.6556270794904</v>
      </c>
      <c r="AD42" s="21">
        <f>+'Funding @ public'!AD42/PublicRecipients!AD42</f>
        <v>3410.6370425849832</v>
      </c>
      <c r="AE42" s="21">
        <f>+'Funding @ public'!AE42/PublicRecipients!AE42</f>
        <v>3479.9088629668904</v>
      </c>
      <c r="AF42" s="21">
        <f>+'Funding @ public'!AF42/PublicRecipients!AF42</f>
        <v>3510.5123584029707</v>
      </c>
      <c r="AG42" s="21">
        <f>+'Funding @ public'!AG42/PublicRecipients!AG42</f>
        <v>3540.9087701034214</v>
      </c>
      <c r="AH42" s="21">
        <f>+'Funding @ public'!AH42/PublicRecipients!AH42</f>
        <v>3621.6782349432692</v>
      </c>
      <c r="AI42" s="21">
        <f>+'Funding @ public'!AI42/PublicRecipients!AI42</f>
        <v>3879.6186578486677</v>
      </c>
      <c r="AJ42" s="21">
        <f>+'Funding @ public'!AJ42/PublicRecipients!AJ42</f>
        <v>3897.8817207624929</v>
      </c>
    </row>
    <row r="43" spans="1:36">
      <c r="A43" s="41" t="s">
        <v>53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>
        <f>+'Funding @ public'!P43/PublicRecipients!P43</f>
        <v>1769.3007094106176</v>
      </c>
      <c r="Q43" s="21">
        <f>+'Funding @ public'!Q43/PublicRecipients!Q43</f>
        <v>1935.1771192505366</v>
      </c>
      <c r="R43" s="21">
        <f>+'Funding @ public'!R43/PublicRecipients!R43</f>
        <v>2182.3947227669814</v>
      </c>
      <c r="S43" s="21">
        <f>+'Funding @ public'!S43/PublicRecipients!S43</f>
        <v>2326.7412684954734</v>
      </c>
      <c r="T43" s="21">
        <f>+'Funding @ public'!T43/PublicRecipients!T43</f>
        <v>2379.9645302113304</v>
      </c>
      <c r="U43" s="21">
        <f>+'Funding @ public'!U43/PublicRecipients!U43</f>
        <v>2395.8668837625532</v>
      </c>
      <c r="V43" s="21">
        <f>+'Funding @ public'!V43/PublicRecipients!V43</f>
        <v>2389.9869468569063</v>
      </c>
      <c r="W43" s="21">
        <f>+'Funding @ public'!W43/PublicRecipients!W43</f>
        <v>2408.99735932268</v>
      </c>
      <c r="X43" s="21">
        <f>+'Funding @ public'!X43/PublicRecipients!X43</f>
        <v>2568.6484270734031</v>
      </c>
      <c r="Y43" s="21">
        <f>+'Funding @ public'!Y43/PublicRecipients!Y43</f>
        <v>2907.6964213804399</v>
      </c>
      <c r="Z43" s="21">
        <f>+'Funding @ public'!Z43/PublicRecipients!Z43</f>
        <v>3404.4183635083878</v>
      </c>
      <c r="AA43" s="21">
        <f>+'Funding @ public'!AA43/PublicRecipients!AA43</f>
        <v>3455.9339155879579</v>
      </c>
      <c r="AB43" s="21">
        <f>+'Funding @ public'!AB43/PublicRecipients!AB43</f>
        <v>3377.8826347827467</v>
      </c>
      <c r="AC43" s="21">
        <f>+'Funding @ public'!AC43/PublicRecipients!AC43</f>
        <v>3397.5948656833057</v>
      </c>
      <c r="AD43" s="21">
        <f>+'Funding @ public'!AD43/PublicRecipients!AD43</f>
        <v>3495.1051470075336</v>
      </c>
      <c r="AE43" s="21">
        <f>+'Funding @ public'!AE43/PublicRecipients!AE43</f>
        <v>3523.2763129779173</v>
      </c>
      <c r="AF43" s="21">
        <f>+'Funding @ public'!AF43/PublicRecipients!AF43</f>
        <v>3549.8007165371291</v>
      </c>
      <c r="AG43" s="21">
        <f>+'Funding @ public'!AG43/PublicRecipients!AG43</f>
        <v>3572.3037080005715</v>
      </c>
      <c r="AH43" s="21">
        <f>+'Funding @ public'!AH43/PublicRecipients!AH43</f>
        <v>3786.796804425177</v>
      </c>
      <c r="AI43" s="21">
        <f>+'Funding @ public'!AI43/PublicRecipients!AI43</f>
        <v>3879.5719737486952</v>
      </c>
      <c r="AJ43" s="21">
        <f>+'Funding @ public'!AJ43/PublicRecipients!AJ43</f>
        <v>3921.2231496879162</v>
      </c>
    </row>
    <row r="44" spans="1:36">
      <c r="A44" s="41" t="s">
        <v>54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>
        <f>+'Funding @ public'!P44/PublicRecipients!P44</f>
        <v>1730.7165472077554</v>
      </c>
      <c r="Q44" s="21">
        <f>+'Funding @ public'!Q44/PublicRecipients!Q44</f>
        <v>1864.6383562669196</v>
      </c>
      <c r="R44" s="21">
        <f>+'Funding @ public'!R44/PublicRecipients!R44</f>
        <v>2109.2744884420808</v>
      </c>
      <c r="S44" s="21">
        <f>+'Funding @ public'!S44/PublicRecipients!S44</f>
        <v>2254.136291266233</v>
      </c>
      <c r="T44" s="21">
        <f>+'Funding @ public'!T44/PublicRecipients!T44</f>
        <v>2295.2789469444024</v>
      </c>
      <c r="U44" s="21">
        <f>+'Funding @ public'!U44/PublicRecipients!U44</f>
        <v>2307.1244955436109</v>
      </c>
      <c r="V44" s="21">
        <f>+'Funding @ public'!V44/PublicRecipients!V44</f>
        <v>2288.4852743038764</v>
      </c>
      <c r="W44" s="21">
        <f>+'Funding @ public'!W44/PublicRecipients!W44</f>
        <v>2337.9811474874209</v>
      </c>
      <c r="X44" s="21">
        <f>+'Funding @ public'!X44/PublicRecipients!X44</f>
        <v>2539.7914693672069</v>
      </c>
      <c r="Y44" s="21">
        <f>+'Funding @ public'!Y44/PublicRecipients!Y44</f>
        <v>2840.2223345552266</v>
      </c>
      <c r="Z44" s="21">
        <f>+'Funding @ public'!Z44/PublicRecipients!Z44</f>
        <v>3431.2282615665254</v>
      </c>
      <c r="AA44" s="21">
        <f>+'Funding @ public'!AA44/PublicRecipients!AA44</f>
        <v>3483.6604255887232</v>
      </c>
      <c r="AB44" s="21">
        <f>+'Funding @ public'!AB44/PublicRecipients!AB44</f>
        <v>3284.5470323557302</v>
      </c>
      <c r="AC44" s="21">
        <f>+'Funding @ public'!AC44/PublicRecipients!AC44</f>
        <v>3310.1807853085757</v>
      </c>
      <c r="AD44" s="21">
        <f>+'Funding @ public'!AD44/PublicRecipients!AD44</f>
        <v>3388.1792246966456</v>
      </c>
      <c r="AE44" s="21">
        <f>+'Funding @ public'!AE44/PublicRecipients!AE44</f>
        <v>3413.7959470454962</v>
      </c>
      <c r="AF44" s="21">
        <f>+'Funding @ public'!AF44/PublicRecipients!AF44</f>
        <v>3487.5261923301318</v>
      </c>
      <c r="AG44" s="21">
        <f>+'Funding @ public'!AG44/PublicRecipients!AG44</f>
        <v>3503.5794350721067</v>
      </c>
      <c r="AH44" s="21">
        <f>+'Funding @ public'!AH44/PublicRecipients!AH44</f>
        <v>3742.1022099718471</v>
      </c>
      <c r="AI44" s="21">
        <f>+'Funding @ public'!AI44/PublicRecipients!AI44</f>
        <v>3855.365177772886</v>
      </c>
      <c r="AJ44" s="21">
        <f>+'Funding @ public'!AJ44/PublicRecipients!AJ44</f>
        <v>3917.4478431848006</v>
      </c>
    </row>
    <row r="45" spans="1:36">
      <c r="A45" s="41" t="s">
        <v>55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f>+'Funding @ public'!P45/PublicRecipients!P45</f>
        <v>1772.4971043410551</v>
      </c>
      <c r="Q45" s="21">
        <f>+'Funding @ public'!Q45/PublicRecipients!Q45</f>
        <v>1929.6918448730207</v>
      </c>
      <c r="R45" s="21">
        <f>+'Funding @ public'!R45/PublicRecipients!R45</f>
        <v>2146.9370332829985</v>
      </c>
      <c r="S45" s="21">
        <f>+'Funding @ public'!S45/PublicRecipients!S45</f>
        <v>2281.8695676357165</v>
      </c>
      <c r="T45" s="21">
        <f>+'Funding @ public'!T45/PublicRecipients!T45</f>
        <v>2308.6218441078158</v>
      </c>
      <c r="U45" s="21">
        <f>+'Funding @ public'!U45/PublicRecipients!U45</f>
        <v>2308.9837839743363</v>
      </c>
      <c r="V45" s="21">
        <f>+'Funding @ public'!V45/PublicRecipients!V45</f>
        <v>2310.731820409394</v>
      </c>
      <c r="W45" s="21">
        <f>+'Funding @ public'!W45/PublicRecipients!W45</f>
        <v>2343.8884736784821</v>
      </c>
      <c r="X45" s="21">
        <f>+'Funding @ public'!X45/PublicRecipients!X45</f>
        <v>2508.3230858564912</v>
      </c>
      <c r="Y45" s="21">
        <f>+'Funding @ public'!Y45/PublicRecipients!Y45</f>
        <v>2825.9015565773939</v>
      </c>
      <c r="Z45" s="21">
        <f>+'Funding @ public'!Z45/PublicRecipients!Z45</f>
        <v>3341.1383355053244</v>
      </c>
      <c r="AA45" s="21">
        <f>+'Funding @ public'!AA45/PublicRecipients!AA45</f>
        <v>3401.8842793356976</v>
      </c>
      <c r="AB45" s="21">
        <f>+'Funding @ public'!AB45/PublicRecipients!AB45</f>
        <v>3237.3641423091062</v>
      </c>
      <c r="AC45" s="21">
        <f>+'Funding @ public'!AC45/PublicRecipients!AC45</f>
        <v>3262.2461784068782</v>
      </c>
      <c r="AD45" s="21">
        <f>+'Funding @ public'!AD45/PublicRecipients!AD45</f>
        <v>3297.3514654234973</v>
      </c>
      <c r="AE45" s="21">
        <f>+'Funding @ public'!AE45/PublicRecipients!AE45</f>
        <v>3331.9695593256856</v>
      </c>
      <c r="AF45" s="21">
        <f>+'Funding @ public'!AF45/PublicRecipients!AF45</f>
        <v>3360.7982812537152</v>
      </c>
      <c r="AG45" s="21">
        <f>+'Funding @ public'!AG45/PublicRecipients!AG45</f>
        <v>3379.3670844505732</v>
      </c>
      <c r="AH45" s="21">
        <f>+'Funding @ public'!AH45/PublicRecipients!AH45</f>
        <v>3591.8839196555182</v>
      </c>
      <c r="AI45" s="21">
        <f>+'Funding @ public'!AI45/PublicRecipients!AI45</f>
        <v>3703.1243631510888</v>
      </c>
      <c r="AJ45" s="21">
        <f>+'Funding @ public'!AJ45/PublicRecipients!AJ45</f>
        <v>3742.6633908037666</v>
      </c>
    </row>
    <row r="46" spans="1:36">
      <c r="A46" s="41" t="s">
        <v>56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>
        <f>+'Funding @ public'!P46/PublicRecipients!P46</f>
        <v>1779.8097493992448</v>
      </c>
      <c r="Q46" s="21">
        <f>+'Funding @ public'!Q46/PublicRecipients!Q46</f>
        <v>1903.6851382615403</v>
      </c>
      <c r="R46" s="21">
        <f>+'Funding @ public'!R46/PublicRecipients!R46</f>
        <v>2155.2806710518375</v>
      </c>
      <c r="S46" s="21">
        <f>+'Funding @ public'!S46/PublicRecipients!S46</f>
        <v>2287.8701049563756</v>
      </c>
      <c r="T46" s="21">
        <f>+'Funding @ public'!T46/PublicRecipients!T46</f>
        <v>2344.8281538837155</v>
      </c>
      <c r="U46" s="21">
        <f>+'Funding @ public'!U46/PublicRecipients!U46</f>
        <v>2362.0470198787348</v>
      </c>
      <c r="V46" s="21">
        <f>+'Funding @ public'!V46/PublicRecipients!V46</f>
        <v>2338.1794106613006</v>
      </c>
      <c r="W46" s="21">
        <f>+'Funding @ public'!W46/PublicRecipients!W46</f>
        <v>2394.162466085354</v>
      </c>
      <c r="X46" s="21">
        <f>+'Funding @ public'!X46/PublicRecipients!X46</f>
        <v>2559.5836489548833</v>
      </c>
      <c r="Y46" s="21">
        <f>+'Funding @ public'!Y46/PublicRecipients!Y46</f>
        <v>2862.4047784246886</v>
      </c>
      <c r="Z46" s="21">
        <f>+'Funding @ public'!Z46/PublicRecipients!Z46</f>
        <v>3398.0056511082917</v>
      </c>
      <c r="AA46" s="21">
        <f>+'Funding @ public'!AA46/PublicRecipients!AA46</f>
        <v>3467.1193013540637</v>
      </c>
      <c r="AB46" s="21">
        <f>+'Funding @ public'!AB46/PublicRecipients!AB46</f>
        <v>3318.7404449233209</v>
      </c>
      <c r="AC46" s="21">
        <f>+'Funding @ public'!AC46/PublicRecipients!AC46</f>
        <v>3370.956145994031</v>
      </c>
      <c r="AD46" s="21">
        <f>+'Funding @ public'!AD46/PublicRecipients!AD46</f>
        <v>3443.1354747902451</v>
      </c>
      <c r="AE46" s="21">
        <f>+'Funding @ public'!AE46/PublicRecipients!AE46</f>
        <v>3482.895669833631</v>
      </c>
      <c r="AF46" s="21">
        <f>+'Funding @ public'!AF46/PublicRecipients!AF46</f>
        <v>3520.61969957575</v>
      </c>
      <c r="AG46" s="21">
        <f>+'Funding @ public'!AG46/PublicRecipients!AG46</f>
        <v>3518.9357256705175</v>
      </c>
      <c r="AH46" s="21">
        <f>+'Funding @ public'!AH46/PublicRecipients!AH46</f>
        <v>3806.7011329829866</v>
      </c>
      <c r="AI46" s="21">
        <f>+'Funding @ public'!AI46/PublicRecipients!AI46</f>
        <v>3891.942423110012</v>
      </c>
      <c r="AJ46" s="21">
        <f>+'Funding @ public'!AJ46/PublicRecipients!AJ46</f>
        <v>3955.9567783080383</v>
      </c>
    </row>
    <row r="47" spans="1:36">
      <c r="A47" s="41" t="s">
        <v>57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>
        <f>+'Funding @ public'!P47/PublicRecipients!P47</f>
        <v>1657.6075752526936</v>
      </c>
      <c r="Q47" s="21">
        <f>+'Funding @ public'!Q47/PublicRecipients!Q47</f>
        <v>1807.0899771575018</v>
      </c>
      <c r="R47" s="21">
        <f>+'Funding @ public'!R47/PublicRecipients!R47</f>
        <v>2014.1949075015248</v>
      </c>
      <c r="S47" s="21">
        <f>+'Funding @ public'!S47/PublicRecipients!S47</f>
        <v>2146.5295549712728</v>
      </c>
      <c r="T47" s="21">
        <f>+'Funding @ public'!T47/PublicRecipients!T47</f>
        <v>2194.5937309084075</v>
      </c>
      <c r="U47" s="21">
        <f>+'Funding @ public'!U47/PublicRecipients!U47</f>
        <v>2164.2998771962971</v>
      </c>
      <c r="V47" s="21">
        <f>+'Funding @ public'!V47/PublicRecipients!V47</f>
        <v>2128.6117342536668</v>
      </c>
      <c r="W47" s="21">
        <f>+'Funding @ public'!W47/PublicRecipients!W47</f>
        <v>2197.7466265310359</v>
      </c>
      <c r="X47" s="21">
        <f>+'Funding @ public'!X47/PublicRecipients!X47</f>
        <v>2364.2747507649788</v>
      </c>
      <c r="Y47" s="21">
        <f>+'Funding @ public'!Y47/PublicRecipients!Y47</f>
        <v>2725.2103250478012</v>
      </c>
      <c r="Z47" s="21">
        <f>+'Funding @ public'!Z47/PublicRecipients!Z47</f>
        <v>3249.6041399005294</v>
      </c>
      <c r="AA47" s="21">
        <f>+'Funding @ public'!AA47/PublicRecipients!AA47</f>
        <v>3302.3748228963877</v>
      </c>
      <c r="AB47" s="21">
        <f>+'Funding @ public'!AB47/PublicRecipients!AB47</f>
        <v>3178.7865955631401</v>
      </c>
      <c r="AC47" s="21">
        <f>+'Funding @ public'!AC47/PublicRecipients!AC47</f>
        <v>3208.5783657844177</v>
      </c>
      <c r="AD47" s="21">
        <f>+'Funding @ public'!AD47/PublicRecipients!AD47</f>
        <v>3290.0844144365333</v>
      </c>
      <c r="AE47" s="21">
        <f>+'Funding @ public'!AE47/PublicRecipients!AE47</f>
        <v>3339.2141655999253</v>
      </c>
      <c r="AF47" s="21">
        <f>+'Funding @ public'!AF47/PublicRecipients!AF47</f>
        <v>3372.055755141047</v>
      </c>
      <c r="AG47" s="21">
        <f>+'Funding @ public'!AG47/PublicRecipients!AG47</f>
        <v>3391.8677860579528</v>
      </c>
      <c r="AH47" s="21">
        <f>+'Funding @ public'!AH47/PublicRecipients!AH47</f>
        <v>3646.8997479378331</v>
      </c>
      <c r="AI47" s="21">
        <f>+'Funding @ public'!AI47/PublicRecipients!AI47</f>
        <v>3763.0826192833829</v>
      </c>
      <c r="AJ47" s="21">
        <f>+'Funding @ public'!AJ47/PublicRecipients!AJ47</f>
        <v>3952.6991706022404</v>
      </c>
    </row>
    <row r="48" spans="1:36">
      <c r="A48" s="41" t="s">
        <v>58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>
        <f>+'Funding @ public'!P48/PublicRecipients!P48</f>
        <v>1898.1482386096759</v>
      </c>
      <c r="Q48" s="21">
        <f>+'Funding @ public'!Q48/PublicRecipients!Q48</f>
        <v>2080.9535198555955</v>
      </c>
      <c r="R48" s="21">
        <f>+'Funding @ public'!R48/PublicRecipients!R48</f>
        <v>2314.7007039193536</v>
      </c>
      <c r="S48" s="21">
        <f>+'Funding @ public'!S48/PublicRecipients!S48</f>
        <v>2445.2414090830598</v>
      </c>
      <c r="T48" s="21">
        <f>+'Funding @ public'!T48/PublicRecipients!T48</f>
        <v>2489.3300254244236</v>
      </c>
      <c r="U48" s="21">
        <f>+'Funding @ public'!U48/PublicRecipients!U48</f>
        <v>2514.8465084514255</v>
      </c>
      <c r="V48" s="21">
        <f>+'Funding @ public'!V48/PublicRecipients!V48</f>
        <v>2503.1437102300538</v>
      </c>
      <c r="W48" s="21">
        <f>+'Funding @ public'!W48/PublicRecipients!W48</f>
        <v>2520.7485842504543</v>
      </c>
      <c r="X48" s="21">
        <f>+'Funding @ public'!X48/PublicRecipients!X48</f>
        <v>2684.4298009682625</v>
      </c>
      <c r="Y48" s="21">
        <f>+'Funding @ public'!Y48/PublicRecipients!Y48</f>
        <v>3081.3681330951317</v>
      </c>
      <c r="Z48" s="21">
        <f>+'Funding @ public'!Z48/PublicRecipients!Z48</f>
        <v>3701.3702536264941</v>
      </c>
      <c r="AA48" s="21">
        <f>+'Funding @ public'!AA48/PublicRecipients!AA48</f>
        <v>3654.3415575404738</v>
      </c>
      <c r="AB48" s="21">
        <f>+'Funding @ public'!AB48/PublicRecipients!AB48</f>
        <v>3527.101887279387</v>
      </c>
      <c r="AC48" s="21">
        <f>+'Funding @ public'!AC48/PublicRecipients!AC48</f>
        <v>3524.4491659926302</v>
      </c>
      <c r="AD48" s="21">
        <f>+'Funding @ public'!AD48/PublicRecipients!AD48</f>
        <v>3566.0904685537625</v>
      </c>
      <c r="AE48" s="21">
        <f>+'Funding @ public'!AE48/PublicRecipients!AE48</f>
        <v>3597.9583709628428</v>
      </c>
      <c r="AF48" s="21">
        <f>+'Funding @ public'!AF48/PublicRecipients!AF48</f>
        <v>3667.9019019268244</v>
      </c>
      <c r="AG48" s="21">
        <f>+'Funding @ public'!AG48/PublicRecipients!AG48</f>
        <v>3695.5097950413224</v>
      </c>
      <c r="AH48" s="21">
        <f>+'Funding @ public'!AH48/PublicRecipients!AH48</f>
        <v>3900.5935040402987</v>
      </c>
      <c r="AI48" s="21">
        <f>+'Funding @ public'!AI48/PublicRecipients!AI48</f>
        <v>4016.9321949115997</v>
      </c>
      <c r="AJ48" s="21">
        <f>+'Funding @ public'!AJ48/PublicRecipients!AJ48</f>
        <v>4085.3018147769831</v>
      </c>
    </row>
    <row r="49" spans="1:36">
      <c r="A49" s="41" t="s">
        <v>59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>
        <f>+'Funding @ public'!P49/PublicRecipients!P49</f>
        <v>1743.2652453099424</v>
      </c>
      <c r="Q49" s="21">
        <f>+'Funding @ public'!Q49/PublicRecipients!Q49</f>
        <v>1862.0675858285158</v>
      </c>
      <c r="R49" s="21">
        <f>+'Funding @ public'!R49/PublicRecipients!R49</f>
        <v>2083.9321425723629</v>
      </c>
      <c r="S49" s="21">
        <f>+'Funding @ public'!S49/PublicRecipients!S49</f>
        <v>2222.6638193012013</v>
      </c>
      <c r="T49" s="21">
        <f>+'Funding @ public'!T49/PublicRecipients!T49</f>
        <v>2286.403742848408</v>
      </c>
      <c r="U49" s="21">
        <f>+'Funding @ public'!U49/PublicRecipients!U49</f>
        <v>2313.4355435472257</v>
      </c>
      <c r="V49" s="21">
        <f>+'Funding @ public'!V49/PublicRecipients!V49</f>
        <v>2317.2849157929345</v>
      </c>
      <c r="W49" s="21">
        <f>+'Funding @ public'!W49/PublicRecipients!W49</f>
        <v>2361.404173434596</v>
      </c>
      <c r="X49" s="21">
        <f>+'Funding @ public'!X49/PublicRecipients!X49</f>
        <v>2532.504476142266</v>
      </c>
      <c r="Y49" s="21">
        <f>+'Funding @ public'!Y49/PublicRecipients!Y49</f>
        <v>2848.1709175458259</v>
      </c>
      <c r="Z49" s="21">
        <f>+'Funding @ public'!Z49/PublicRecipients!Z49</f>
        <v>3375.1987460058099</v>
      </c>
      <c r="AA49" s="21">
        <f>+'Funding @ public'!AA49/PublicRecipients!AA49</f>
        <v>3454.9904117324309</v>
      </c>
      <c r="AB49" s="21">
        <f>+'Funding @ public'!AB49/PublicRecipients!AB49</f>
        <v>3230.9256830032082</v>
      </c>
      <c r="AC49" s="21">
        <f>+'Funding @ public'!AC49/PublicRecipients!AC49</f>
        <v>3299.3229557686059</v>
      </c>
      <c r="AD49" s="21">
        <f>+'Funding @ public'!AD49/PublicRecipients!AD49</f>
        <v>3395.8810721983782</v>
      </c>
      <c r="AE49" s="21">
        <f>+'Funding @ public'!AE49/PublicRecipients!AE49</f>
        <v>3420.4593704212934</v>
      </c>
      <c r="AF49" s="21">
        <f>+'Funding @ public'!AF49/PublicRecipients!AF49</f>
        <v>3481.5657584814348</v>
      </c>
      <c r="AG49" s="21">
        <f>+'Funding @ public'!AG49/PublicRecipients!AG49</f>
        <v>3463.211281702203</v>
      </c>
      <c r="AH49" s="21">
        <f>+'Funding @ public'!AH49/PublicRecipients!AH49</f>
        <v>3685.039824326434</v>
      </c>
      <c r="AI49" s="21">
        <f>+'Funding @ public'!AI49/PublicRecipients!AI49</f>
        <v>3739.0181238833034</v>
      </c>
      <c r="AJ49" s="21">
        <f>+'Funding @ public'!AJ49/PublicRecipients!AJ49</f>
        <v>3782.5462497488452</v>
      </c>
    </row>
    <row r="50" spans="1:36">
      <c r="A50" s="41" t="s">
        <v>60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>
        <f>+'Funding @ public'!P50/PublicRecipients!P50</f>
        <v>1893.3308685793158</v>
      </c>
      <c r="Q50" s="21">
        <f>+'Funding @ public'!Q50/PublicRecipients!Q50</f>
        <v>2069.2422985781991</v>
      </c>
      <c r="R50" s="21">
        <f>+'Funding @ public'!R50/PublicRecipients!R50</f>
        <v>2296.0511905823596</v>
      </c>
      <c r="S50" s="21">
        <f>+'Funding @ public'!S50/PublicRecipients!S50</f>
        <v>2465.2966475878984</v>
      </c>
      <c r="T50" s="21">
        <f>+'Funding @ public'!T50/PublicRecipients!T50</f>
        <v>2479.7017571019428</v>
      </c>
      <c r="U50" s="21">
        <f>+'Funding @ public'!U50/PublicRecipients!U50</f>
        <v>2525.6861278256629</v>
      </c>
      <c r="V50" s="21">
        <f>+'Funding @ public'!V50/PublicRecipients!V50</f>
        <v>2499.6224583257008</v>
      </c>
      <c r="W50" s="21">
        <f>+'Funding @ public'!W50/PublicRecipients!W50</f>
        <v>2510.2191768094399</v>
      </c>
      <c r="X50" s="21">
        <f>+'Funding @ public'!X50/PublicRecipients!X50</f>
        <v>2738.5973745729184</v>
      </c>
      <c r="Y50" s="21">
        <f>+'Funding @ public'!Y50/PublicRecipients!Y50</f>
        <v>3075.8076783114993</v>
      </c>
      <c r="Z50" s="21">
        <f>+'Funding @ public'!Z50/PublicRecipients!Z50</f>
        <v>3715.2011232041796</v>
      </c>
      <c r="AA50" s="21">
        <f>+'Funding @ public'!AA50/PublicRecipients!AA50</f>
        <v>3680.2259824266216</v>
      </c>
      <c r="AB50" s="21">
        <f>+'Funding @ public'!AB50/PublicRecipients!AB50</f>
        <v>3545.0601195871104</v>
      </c>
      <c r="AC50" s="21">
        <f>+'Funding @ public'!AC50/PublicRecipients!AC50</f>
        <v>3549.6422500338244</v>
      </c>
      <c r="AD50" s="21">
        <f>+'Funding @ public'!AD50/PublicRecipients!AD50</f>
        <v>3613.9167701125325</v>
      </c>
      <c r="AE50" s="21">
        <f>+'Funding @ public'!AE50/PublicRecipients!AE50</f>
        <v>3656.7378792385484</v>
      </c>
      <c r="AF50" s="21">
        <f>+'Funding @ public'!AF50/PublicRecipients!AF50</f>
        <v>3714.1863558129912</v>
      </c>
      <c r="AG50" s="21">
        <f>+'Funding @ public'!AG50/PublicRecipients!AG50</f>
        <v>3686.1999136516706</v>
      </c>
      <c r="AH50" s="21">
        <f>+'Funding @ public'!AH50/PublicRecipients!AH50</f>
        <v>3927.0355027838705</v>
      </c>
      <c r="AI50" s="21">
        <f>+'Funding @ public'!AI50/PublicRecipients!AI50</f>
        <v>4049.9415340364339</v>
      </c>
      <c r="AJ50" s="21">
        <f>+'Funding @ public'!AJ50/PublicRecipients!AJ50</f>
        <v>4096.8699508895479</v>
      </c>
    </row>
    <row r="51" spans="1:36">
      <c r="A51" s="42" t="s">
        <v>61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>
        <f>+'Funding @ public'!P51/PublicRecipients!P51</f>
        <v>1760.5148789777613</v>
      </c>
      <c r="Q51" s="21">
        <f>+'Funding @ public'!Q51/PublicRecipients!Q51</f>
        <v>1913.7114379950406</v>
      </c>
      <c r="R51" s="21">
        <f>+'Funding @ public'!R51/PublicRecipients!R51</f>
        <v>2138.6618194187554</v>
      </c>
      <c r="S51" s="21">
        <f>+'Funding @ public'!S51/PublicRecipients!S51</f>
        <v>2275.8966573105386</v>
      </c>
      <c r="T51" s="21">
        <f>+'Funding @ public'!T51/PublicRecipients!T51</f>
        <v>2317.0715577036599</v>
      </c>
      <c r="U51" s="21">
        <f>+'Funding @ public'!U51/PublicRecipients!U51</f>
        <v>2324.0635268544515</v>
      </c>
      <c r="V51" s="21">
        <f>+'Funding @ public'!V51/PublicRecipients!V51</f>
        <v>2315.0016237444302</v>
      </c>
      <c r="W51" s="21">
        <f>+'Funding @ public'!W51/PublicRecipients!W51</f>
        <v>2342.9968199334057</v>
      </c>
      <c r="X51" s="21">
        <f>+'Funding @ public'!X51/PublicRecipients!X51</f>
        <v>2522.0308082131937</v>
      </c>
      <c r="Y51" s="21">
        <f>+'Funding @ public'!Y51/PublicRecipients!Y51</f>
        <v>2871.4246416508427</v>
      </c>
      <c r="Z51" s="21">
        <f>+'Funding @ public'!Z51/PublicRecipients!Z51</f>
        <v>3383.1592702935577</v>
      </c>
      <c r="AA51" s="21">
        <f>+'Funding @ public'!AA51/PublicRecipients!AA51</f>
        <v>3453.9135170465293</v>
      </c>
      <c r="AB51" s="21">
        <f>+'Funding @ public'!AB51/PublicRecipients!AB51</f>
        <v>3302.5717361266315</v>
      </c>
      <c r="AC51" s="21">
        <f>+'Funding @ public'!AC51/PublicRecipients!AC51</f>
        <v>3314.4278684884875</v>
      </c>
      <c r="AD51" s="21">
        <f>+'Funding @ public'!AD51/PublicRecipients!AD51</f>
        <v>3401.9953921258239</v>
      </c>
      <c r="AE51" s="21">
        <f>+'Funding @ public'!AE51/PublicRecipients!AE51</f>
        <v>3425.8830004605879</v>
      </c>
      <c r="AF51" s="21">
        <f>+'Funding @ public'!AF51/PublicRecipients!AF51</f>
        <v>3452.7409345637984</v>
      </c>
      <c r="AG51" s="21">
        <f>+'Funding @ public'!AG51/PublicRecipients!AG51</f>
        <v>3451.5401313868615</v>
      </c>
      <c r="AH51" s="21">
        <f>+'Funding @ public'!AH51/PublicRecipients!AH51</f>
        <v>3623.0828945855546</v>
      </c>
      <c r="AI51" s="21">
        <f>+'Funding @ public'!AI51/PublicRecipients!AI51</f>
        <v>3721.5818739887563</v>
      </c>
      <c r="AJ51" s="21">
        <f>+'Funding @ public'!AJ51/PublicRecipients!AJ51</f>
        <v>3774.5309494333042</v>
      </c>
    </row>
    <row r="52" spans="1:36">
      <c r="A52" s="39" t="s">
        <v>62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>
        <f>+'Funding @ public'!P52/PublicRecipients!P52</f>
        <v>1937.066951801283</v>
      </c>
      <c r="Q52" s="39">
        <f>+'Funding @ public'!Q52/PublicRecipients!Q52</f>
        <v>2068.5998281756188</v>
      </c>
      <c r="R52" s="39">
        <f>+'Funding @ public'!R52/PublicRecipients!R52</f>
        <v>2317.42208453187</v>
      </c>
      <c r="S52" s="39">
        <f>+'Funding @ public'!S52/PublicRecipients!S52</f>
        <v>2457.4261147368702</v>
      </c>
      <c r="T52" s="39">
        <f>+'Funding @ public'!T52/PublicRecipients!T52</f>
        <v>2477.1777906739317</v>
      </c>
      <c r="U52" s="39">
        <f>+'Funding @ public'!U52/PublicRecipients!U52</f>
        <v>2482.5747390695269</v>
      </c>
      <c r="V52" s="39">
        <f>+'Funding @ public'!V52/PublicRecipients!V52</f>
        <v>2467.900100569896</v>
      </c>
      <c r="W52" s="39">
        <f>+'Funding @ public'!W52/PublicRecipients!W52</f>
        <v>2504.0966222589773</v>
      </c>
      <c r="X52" s="39">
        <f>+'Funding @ public'!X52/PublicRecipients!X52</f>
        <v>2685.923582187801</v>
      </c>
      <c r="Y52" s="39">
        <f>+'Funding @ public'!Y52/PublicRecipients!Y52</f>
        <v>3026.5958955454576</v>
      </c>
      <c r="Z52" s="39">
        <f>+'Funding @ public'!Z52/PublicRecipients!Z52</f>
        <v>3585.5193001662992</v>
      </c>
      <c r="AA52" s="39">
        <f>+'Funding @ public'!AA52/PublicRecipients!AA52</f>
        <v>3618.2933911106925</v>
      </c>
      <c r="AB52" s="39">
        <f>+'Funding @ public'!AB52/PublicRecipients!AB52</f>
        <v>3514.1171611106415</v>
      </c>
      <c r="AC52" s="39">
        <f>+'Funding @ public'!AC52/PublicRecipients!AC52</f>
        <v>3535.5626169789743</v>
      </c>
      <c r="AD52" s="39">
        <f>+'Funding @ public'!AD52/PublicRecipients!AD52</f>
        <v>3603.5105614074291</v>
      </c>
      <c r="AE52" s="39">
        <f>+'Funding @ public'!AE52/PublicRecipients!AE52</f>
        <v>3678.5247424116437</v>
      </c>
      <c r="AF52" s="39">
        <f>+'Funding @ public'!AF52/PublicRecipients!AF52</f>
        <v>3744.4654319105489</v>
      </c>
      <c r="AG52" s="39">
        <f>+'Funding @ public'!AG52/PublicRecipients!AG52</f>
        <v>3759.8051824295576</v>
      </c>
      <c r="AH52" s="39">
        <f>+'Funding @ public'!AH52/PublicRecipients!AH52</f>
        <v>3966.6838869788962</v>
      </c>
      <c r="AI52" s="39">
        <f>+'Funding @ public'!AI52/PublicRecipients!AI52</f>
        <v>4083.9624556924318</v>
      </c>
      <c r="AJ52" s="39">
        <f>+'Funding @ public'!AJ52/PublicRecipients!AJ52</f>
        <v>4170.9743367340889</v>
      </c>
    </row>
    <row r="53" spans="1:36">
      <c r="A53" s="40" t="s">
        <v>113</v>
      </c>
      <c r="B53" s="40">
        <f t="shared" ref="B53:Z53" si="18">(B52/B4)*100</f>
        <v>0</v>
      </c>
      <c r="C53" s="40">
        <f t="shared" si="18"/>
        <v>0</v>
      </c>
      <c r="D53" s="40">
        <f t="shared" si="18"/>
        <v>0</v>
      </c>
      <c r="E53" s="40">
        <f t="shared" si="18"/>
        <v>0</v>
      </c>
      <c r="F53" s="40">
        <f t="shared" si="18"/>
        <v>0</v>
      </c>
      <c r="G53" s="40">
        <f t="shared" si="18"/>
        <v>0</v>
      </c>
      <c r="H53" s="40">
        <f t="shared" si="18"/>
        <v>0</v>
      </c>
      <c r="I53" s="40">
        <f t="shared" si="18"/>
        <v>0</v>
      </c>
      <c r="J53" s="40">
        <f t="shared" si="18"/>
        <v>0</v>
      </c>
      <c r="K53" s="40">
        <f t="shared" si="18"/>
        <v>0</v>
      </c>
      <c r="L53" s="40">
        <f t="shared" si="18"/>
        <v>0</v>
      </c>
      <c r="M53" s="40">
        <f t="shared" si="18"/>
        <v>0</v>
      </c>
      <c r="N53" s="40">
        <f t="shared" si="18"/>
        <v>0</v>
      </c>
      <c r="O53" s="40">
        <f t="shared" si="18"/>
        <v>0</v>
      </c>
      <c r="P53" s="40">
        <f t="shared" si="18"/>
        <v>102.69884591904865</v>
      </c>
      <c r="Q53" s="40">
        <f t="shared" si="18"/>
        <v>102.55436828315159</v>
      </c>
      <c r="R53" s="40">
        <f t="shared" si="18"/>
        <v>102.06183489633543</v>
      </c>
      <c r="S53" s="40">
        <f t="shared" si="18"/>
        <v>102.2225009213719</v>
      </c>
      <c r="T53" s="40">
        <f t="shared" si="18"/>
        <v>101.33287950160282</v>
      </c>
      <c r="U53" s="40">
        <f t="shared" si="18"/>
        <v>101.21450335914071</v>
      </c>
      <c r="V53" s="40">
        <f t="shared" si="18"/>
        <v>101.40771636527583</v>
      </c>
      <c r="W53" s="40">
        <f t="shared" si="18"/>
        <v>101.6803001640842</v>
      </c>
      <c r="X53" s="40">
        <f t="shared" si="18"/>
        <v>102.10245755171866</v>
      </c>
      <c r="Y53" s="40">
        <f t="shared" si="18"/>
        <v>102.75595467713163</v>
      </c>
      <c r="Z53" s="40">
        <f t="shared" si="18"/>
        <v>101.50663716317949</v>
      </c>
      <c r="AA53" s="40">
        <f t="shared" ref="AA53:AB53" si="19">(AA52/AA4)*100</f>
        <v>100.60447863033292</v>
      </c>
      <c r="AB53" s="40">
        <f t="shared" si="19"/>
        <v>102.78896043812951</v>
      </c>
      <c r="AC53" s="40">
        <f t="shared" ref="AC53:AD53" si="20">(AC52/AC4)*100</f>
        <v>102.60170895830738</v>
      </c>
      <c r="AD53" s="40">
        <f t="shared" si="20"/>
        <v>102.65796030182696</v>
      </c>
      <c r="AE53" s="40">
        <f t="shared" ref="AE53:AF53" si="21">(AE52/AE4)*100</f>
        <v>103.47132995322501</v>
      </c>
      <c r="AF53" s="40">
        <f t="shared" si="21"/>
        <v>103.74317221195264</v>
      </c>
      <c r="AG53" s="40">
        <f t="shared" ref="AG53:AH53" si="22">(AG52/AG4)*100</f>
        <v>103.92773442125819</v>
      </c>
      <c r="AH53" s="40">
        <f t="shared" si="22"/>
        <v>102.20347458805054</v>
      </c>
      <c r="AI53" s="40">
        <f t="shared" ref="AI53:AJ53" si="23">(AI52/AI4)*100</f>
        <v>102.54402546587522</v>
      </c>
      <c r="AJ53" s="40">
        <f t="shared" si="23"/>
        <v>102.78849131529006</v>
      </c>
    </row>
    <row r="54" spans="1:36">
      <c r="A54" s="41" t="s">
        <v>63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>
        <f>+'Funding @ public'!P54/PublicRecipients!P54</f>
        <v>1647.8739972756168</v>
      </c>
      <c r="Q54" s="21">
        <f>+'Funding @ public'!Q54/PublicRecipients!Q54</f>
        <v>1783.3791609353507</v>
      </c>
      <c r="R54" s="21">
        <f>+'Funding @ public'!R54/PublicRecipients!R54</f>
        <v>2013.0917402662024</v>
      </c>
      <c r="S54" s="21">
        <f>+'Funding @ public'!S54/PublicRecipients!S54</f>
        <v>2156.9398021351517</v>
      </c>
      <c r="T54" s="21">
        <f>+'Funding @ public'!T54/PublicRecipients!T54</f>
        <v>2170.0120161633349</v>
      </c>
      <c r="U54" s="21">
        <f>+'Funding @ public'!U54/PublicRecipients!U54</f>
        <v>2191.8451021634614</v>
      </c>
      <c r="V54" s="21">
        <f>+'Funding @ public'!V54/PublicRecipients!V54</f>
        <v>2170.0711460567072</v>
      </c>
      <c r="W54" s="21">
        <f>+'Funding @ public'!W54/PublicRecipients!W54</f>
        <v>2228.0138522743614</v>
      </c>
      <c r="X54" s="21">
        <f>+'Funding @ public'!X54/PublicRecipients!X54</f>
        <v>2377.4456408020924</v>
      </c>
      <c r="Y54" s="21">
        <f>+'Funding @ public'!Y54/PublicRecipients!Y54</f>
        <v>2689.6150397802999</v>
      </c>
      <c r="Z54" s="21">
        <f>+'Funding @ public'!Z54/PublicRecipients!Z54</f>
        <v>3174.8629731465267</v>
      </c>
      <c r="AA54" s="21">
        <f>+'Funding @ public'!AA54/PublicRecipients!AA54</f>
        <v>3208.6540560454159</v>
      </c>
      <c r="AB54" s="21">
        <f>+'Funding @ public'!AB54/PublicRecipients!AB54</f>
        <v>3155.5142737417341</v>
      </c>
      <c r="AC54" s="21">
        <f>+'Funding @ public'!AC54/PublicRecipients!AC54</f>
        <v>3154.1543663392977</v>
      </c>
      <c r="AD54" s="21">
        <f>+'Funding @ public'!AD54/PublicRecipients!AD54</f>
        <v>3237.4912565291788</v>
      </c>
      <c r="AE54" s="21">
        <f>+'Funding @ public'!AE54/PublicRecipients!AE54</f>
        <v>3331.3956376305064</v>
      </c>
      <c r="AF54" s="21">
        <f>+'Funding @ public'!AF54/PublicRecipients!AF54</f>
        <v>3398.3479472643689</v>
      </c>
      <c r="AG54" s="21">
        <f>+'Funding @ public'!AG54/PublicRecipients!AG54</f>
        <v>3391.3554234571197</v>
      </c>
      <c r="AH54" s="21">
        <f>+'Funding @ public'!AH54/PublicRecipients!AH54</f>
        <v>3573.218801062379</v>
      </c>
      <c r="AI54" s="21">
        <f>+'Funding @ public'!AI54/PublicRecipients!AI54</f>
        <v>3671.6819125903121</v>
      </c>
      <c r="AJ54" s="21">
        <f>+'Funding @ public'!AJ54/PublicRecipients!AJ54</f>
        <v>3749.5161056861075</v>
      </c>
    </row>
    <row r="55" spans="1:36">
      <c r="A55" s="41" t="s">
        <v>64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>
        <f>+'Funding @ public'!P55/PublicRecipients!P55</f>
        <v>1909.4229895104895</v>
      </c>
      <c r="Q55" s="21">
        <f>+'Funding @ public'!Q55/PublicRecipients!Q55</f>
        <v>2024.5041351092539</v>
      </c>
      <c r="R55" s="21">
        <f>+'Funding @ public'!R55/PublicRecipients!R55</f>
        <v>2267.7977039770399</v>
      </c>
      <c r="S55" s="21">
        <f>+'Funding @ public'!S55/PublicRecipients!S55</f>
        <v>2376.022363500374</v>
      </c>
      <c r="T55" s="21">
        <f>+'Funding @ public'!T55/PublicRecipients!T55</f>
        <v>2432.8240249168261</v>
      </c>
      <c r="U55" s="21">
        <f>+'Funding @ public'!U55/PublicRecipients!U55</f>
        <v>2452.947306385634</v>
      </c>
      <c r="V55" s="21">
        <f>+'Funding @ public'!V55/PublicRecipients!V55</f>
        <v>2435.2379320402511</v>
      </c>
      <c r="W55" s="21">
        <f>+'Funding @ public'!W55/PublicRecipients!W55</f>
        <v>2480.8348052700157</v>
      </c>
      <c r="X55" s="21">
        <f>+'Funding @ public'!X55/PublicRecipients!X55</f>
        <v>2643.73251525039</v>
      </c>
      <c r="Y55" s="21">
        <f>+'Funding @ public'!Y55/PublicRecipients!Y55</f>
        <v>2983.2508987831857</v>
      </c>
      <c r="Z55" s="21">
        <f>+'Funding @ public'!Z55/PublicRecipients!Z55</f>
        <v>3527.8121278876561</v>
      </c>
      <c r="AA55" s="21">
        <f>+'Funding @ public'!AA55/PublicRecipients!AA55</f>
        <v>3568.5906945074898</v>
      </c>
      <c r="AB55" s="21">
        <f>+'Funding @ public'!AB55/PublicRecipients!AB55</f>
        <v>3479.8552006335799</v>
      </c>
      <c r="AC55" s="21">
        <f>+'Funding @ public'!AC55/PublicRecipients!AC55</f>
        <v>3505.869202849542</v>
      </c>
      <c r="AD55" s="21">
        <f>+'Funding @ public'!AD55/PublicRecipients!AD55</f>
        <v>3615.0755609889857</v>
      </c>
      <c r="AE55" s="21">
        <f>+'Funding @ public'!AE55/PublicRecipients!AE55</f>
        <v>3645.4372466320747</v>
      </c>
      <c r="AF55" s="21">
        <f>+'Funding @ public'!AF55/PublicRecipients!AF55</f>
        <v>3664.9484961066719</v>
      </c>
      <c r="AG55" s="21">
        <f>+'Funding @ public'!AG55/PublicRecipients!AG55</f>
        <v>3641.3528213910836</v>
      </c>
      <c r="AH55" s="21">
        <f>+'Funding @ public'!AH55/PublicRecipients!AH55</f>
        <v>3826.2630700778641</v>
      </c>
      <c r="AI55" s="21">
        <f>+'Funding @ public'!AI55/PublicRecipients!AI55</f>
        <v>3962.4703139855628</v>
      </c>
      <c r="AJ55" s="21">
        <f>+'Funding @ public'!AJ55/PublicRecipients!AJ55</f>
        <v>3971.0679704342469</v>
      </c>
    </row>
    <row r="56" spans="1:36">
      <c r="A56" s="41" t="s">
        <v>65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>
        <f>+'Funding @ public'!P56/PublicRecipients!P56</f>
        <v>1788.169508694918</v>
      </c>
      <c r="Q56" s="21">
        <f>+'Funding @ public'!Q56/PublicRecipients!Q56</f>
        <v>1905.0581917372278</v>
      </c>
      <c r="R56" s="21">
        <f>+'Funding @ public'!R56/PublicRecipients!R56</f>
        <v>2133.2668347979825</v>
      </c>
      <c r="S56" s="21">
        <f>+'Funding @ public'!S56/PublicRecipients!S56</f>
        <v>2250.2535840534169</v>
      </c>
      <c r="T56" s="21">
        <f>+'Funding @ public'!T56/PublicRecipients!T56</f>
        <v>2291.9650842339861</v>
      </c>
      <c r="U56" s="21">
        <f>+'Funding @ public'!U56/PublicRecipients!U56</f>
        <v>2306.6033204232003</v>
      </c>
      <c r="V56" s="21">
        <f>+'Funding @ public'!V56/PublicRecipients!V56</f>
        <v>2304.0707578233614</v>
      </c>
      <c r="W56" s="21">
        <f>+'Funding @ public'!W56/PublicRecipients!W56</f>
        <v>2329.0930287384776</v>
      </c>
      <c r="X56" s="21">
        <f>+'Funding @ public'!X56/PublicRecipients!X56</f>
        <v>2520.6962254005807</v>
      </c>
      <c r="Y56" s="21">
        <f>+'Funding @ public'!Y56/PublicRecipients!Y56</f>
        <v>2862.4425960730996</v>
      </c>
      <c r="Z56" s="21">
        <f>+'Funding @ public'!Z56/PublicRecipients!Z56</f>
        <v>3374.9391461542923</v>
      </c>
      <c r="AA56" s="21">
        <f>+'Funding @ public'!AA56/PublicRecipients!AA56</f>
        <v>3391.7641643520501</v>
      </c>
      <c r="AB56" s="21">
        <f>+'Funding @ public'!AB56/PublicRecipients!AB56</f>
        <v>3318.2635070499778</v>
      </c>
      <c r="AC56" s="21">
        <f>+'Funding @ public'!AC56/PublicRecipients!AC56</f>
        <v>3341.6752177848302</v>
      </c>
      <c r="AD56" s="21">
        <f>+'Funding @ public'!AD56/PublicRecipients!AD56</f>
        <v>3374.7285518422345</v>
      </c>
      <c r="AE56" s="21">
        <f>+'Funding @ public'!AE56/PublicRecipients!AE56</f>
        <v>3431.599880294762</v>
      </c>
      <c r="AF56" s="21">
        <f>+'Funding @ public'!AF56/PublicRecipients!AF56</f>
        <v>3491.1501439660237</v>
      </c>
      <c r="AG56" s="21">
        <f>+'Funding @ public'!AG56/PublicRecipients!AG56</f>
        <v>3490.1939547105148</v>
      </c>
      <c r="AH56" s="21">
        <f>+'Funding @ public'!AH56/PublicRecipients!AH56</f>
        <v>3705.4656049043233</v>
      </c>
      <c r="AI56" s="21">
        <f>+'Funding @ public'!AI56/PublicRecipients!AI56</f>
        <v>3800.0302266151707</v>
      </c>
      <c r="AJ56" s="21">
        <f>+'Funding @ public'!AJ56/PublicRecipients!AJ56</f>
        <v>3902.6919052960725</v>
      </c>
    </row>
    <row r="57" spans="1:36">
      <c r="A57" s="41" t="s">
        <v>66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>
        <f>+'Funding @ public'!P57/PublicRecipients!P57</f>
        <v>1688.7355943365162</v>
      </c>
      <c r="Q57" s="21">
        <f>+'Funding @ public'!Q57/PublicRecipients!Q57</f>
        <v>1845.5326681686515</v>
      </c>
      <c r="R57" s="21">
        <f>+'Funding @ public'!R57/PublicRecipients!R57</f>
        <v>2036.7333858267716</v>
      </c>
      <c r="S57" s="21">
        <f>+'Funding @ public'!S57/PublicRecipients!S57</f>
        <v>2193.4003632161134</v>
      </c>
      <c r="T57" s="21">
        <f>+'Funding @ public'!T57/PublicRecipients!T57</f>
        <v>2205.8986293546545</v>
      </c>
      <c r="U57" s="21">
        <f>+'Funding @ public'!U57/PublicRecipients!U57</f>
        <v>2239.6673261729793</v>
      </c>
      <c r="V57" s="21">
        <f>+'Funding @ public'!V57/PublicRecipients!V57</f>
        <v>2219.4457187745484</v>
      </c>
      <c r="W57" s="21">
        <f>+'Funding @ public'!W57/PublicRecipients!W57</f>
        <v>2304.4778380102039</v>
      </c>
      <c r="X57" s="21">
        <f>+'Funding @ public'!X57/PublicRecipients!X57</f>
        <v>2437.2259287338893</v>
      </c>
      <c r="Y57" s="21">
        <f>+'Funding @ public'!Y57/PublicRecipients!Y57</f>
        <v>2841.0178054429648</v>
      </c>
      <c r="Z57" s="21">
        <f>+'Funding @ public'!Z57/PublicRecipients!Z57</f>
        <v>3394.1690534004542</v>
      </c>
      <c r="AA57" s="21">
        <f>+'Funding @ public'!AA57/PublicRecipients!AA57</f>
        <v>3385.3795371469259</v>
      </c>
      <c r="AB57" s="21">
        <f>+'Funding @ public'!AB57/PublicRecipients!AB57</f>
        <v>3251.1587461451672</v>
      </c>
      <c r="AC57" s="21">
        <f>+'Funding @ public'!AC57/PublicRecipients!AC57</f>
        <v>3314.9153712596967</v>
      </c>
      <c r="AD57" s="21">
        <f>+'Funding @ public'!AD57/PublicRecipients!AD57</f>
        <v>3371.3186366296077</v>
      </c>
      <c r="AE57" s="21">
        <f>+'Funding @ public'!AE57/PublicRecipients!AE57</f>
        <v>3395.2508371192375</v>
      </c>
      <c r="AF57" s="21">
        <f>+'Funding @ public'!AF57/PublicRecipients!AF57</f>
        <v>3462.6383242517568</v>
      </c>
      <c r="AG57" s="21">
        <f>+'Funding @ public'!AG57/PublicRecipients!AG57</f>
        <v>3472.4430445460703</v>
      </c>
      <c r="AH57" s="21">
        <f>+'Funding @ public'!AH57/PublicRecipients!AH57</f>
        <v>3596.2622258091919</v>
      </c>
      <c r="AI57" s="21">
        <f>+'Funding @ public'!AI57/PublicRecipients!AI57</f>
        <v>3706.7235372605965</v>
      </c>
      <c r="AJ57" s="21">
        <f>+'Funding @ public'!AJ57/PublicRecipients!AJ57</f>
        <v>3790.8176723881338</v>
      </c>
    </row>
    <row r="58" spans="1:36">
      <c r="A58" s="41" t="s">
        <v>67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>
        <f>+'Funding @ public'!P58/PublicRecipients!P58</f>
        <v>1961.7483652676399</v>
      </c>
      <c r="Q58" s="21">
        <f>+'Funding @ public'!Q58/PublicRecipients!Q58</f>
        <v>2107.4939348482321</v>
      </c>
      <c r="R58" s="21">
        <f>+'Funding @ public'!R58/PublicRecipients!R58</f>
        <v>2370.4275685704256</v>
      </c>
      <c r="S58" s="21">
        <f>+'Funding @ public'!S58/PublicRecipients!S58</f>
        <v>2504.7937120132065</v>
      </c>
      <c r="T58" s="21">
        <f>+'Funding @ public'!T58/PublicRecipients!T58</f>
        <v>2530.9121592321703</v>
      </c>
      <c r="U58" s="21">
        <f>+'Funding @ public'!U58/PublicRecipients!U58</f>
        <v>2508.9663570280381</v>
      </c>
      <c r="V58" s="21">
        <f>+'Funding @ public'!V58/PublicRecipients!V58</f>
        <v>2490.2687010570949</v>
      </c>
      <c r="W58" s="21">
        <f>+'Funding @ public'!W58/PublicRecipients!W58</f>
        <v>2534.206075697211</v>
      </c>
      <c r="X58" s="21">
        <f>+'Funding @ public'!X58/PublicRecipients!X58</f>
        <v>2719.1436664885086</v>
      </c>
      <c r="Y58" s="21">
        <f>+'Funding @ public'!Y58/PublicRecipients!Y58</f>
        <v>3051.9347662095147</v>
      </c>
      <c r="Z58" s="21">
        <f>+'Funding @ public'!Z58/PublicRecipients!Z58</f>
        <v>3660.4178207769</v>
      </c>
      <c r="AA58" s="21">
        <f>+'Funding @ public'!AA58/PublicRecipients!AA58</f>
        <v>3678.1893546187566</v>
      </c>
      <c r="AB58" s="21">
        <f>+'Funding @ public'!AB58/PublicRecipients!AB58</f>
        <v>3566.7225299171873</v>
      </c>
      <c r="AC58" s="21">
        <f>+'Funding @ public'!AC58/PublicRecipients!AC58</f>
        <v>3581.6197142232049</v>
      </c>
      <c r="AD58" s="21">
        <f>+'Funding @ public'!AD58/PublicRecipients!AD58</f>
        <v>3649.2872594809919</v>
      </c>
      <c r="AE58" s="21">
        <f>+'Funding @ public'!AE58/PublicRecipients!AE58</f>
        <v>3724.2933856315221</v>
      </c>
      <c r="AF58" s="21">
        <f>+'Funding @ public'!AF58/PublicRecipients!AF58</f>
        <v>3786.908645937493</v>
      </c>
      <c r="AG58" s="21">
        <f>+'Funding @ public'!AG58/PublicRecipients!AG58</f>
        <v>3789.6214722416253</v>
      </c>
      <c r="AH58" s="21">
        <f>+'Funding @ public'!AH58/PublicRecipients!AH58</f>
        <v>4023.8607044112255</v>
      </c>
      <c r="AI58" s="21">
        <f>+'Funding @ public'!AI58/PublicRecipients!AI58</f>
        <v>4124.9209363258515</v>
      </c>
      <c r="AJ58" s="21">
        <f>+'Funding @ public'!AJ58/PublicRecipients!AJ58</f>
        <v>4244.1371435795445</v>
      </c>
    </row>
    <row r="59" spans="1:36">
      <c r="A59" s="41" t="s">
        <v>68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f>+'Funding @ public'!P59/PublicRecipients!P59</f>
        <v>2040.583397423831</v>
      </c>
      <c r="Q59" s="21">
        <f>+'Funding @ public'!Q59/PublicRecipients!Q59</f>
        <v>2170.8652440047408</v>
      </c>
      <c r="R59" s="21">
        <f>+'Funding @ public'!R59/PublicRecipients!R59</f>
        <v>2432.2735785222044</v>
      </c>
      <c r="S59" s="21">
        <f>+'Funding @ public'!S59/PublicRecipients!S59</f>
        <v>2583.5990092170446</v>
      </c>
      <c r="T59" s="21">
        <f>+'Funding @ public'!T59/PublicRecipients!T59</f>
        <v>2603.2913946643971</v>
      </c>
      <c r="U59" s="21">
        <f>+'Funding @ public'!U59/PublicRecipients!U59</f>
        <v>2609.8876575929226</v>
      </c>
      <c r="V59" s="21">
        <f>+'Funding @ public'!V59/PublicRecipients!V59</f>
        <v>2585.0632653654848</v>
      </c>
      <c r="W59" s="21">
        <f>+'Funding @ public'!W59/PublicRecipients!W59</f>
        <v>2619.6908780589511</v>
      </c>
      <c r="X59" s="21">
        <f>+'Funding @ public'!X59/PublicRecipients!X59</f>
        <v>2815.0955107628834</v>
      </c>
      <c r="Y59" s="21">
        <f>+'Funding @ public'!Y59/PublicRecipients!Y59</f>
        <v>3155.9343706460204</v>
      </c>
      <c r="Z59" s="21">
        <f>+'Funding @ public'!Z59/PublicRecipients!Z59</f>
        <v>3740.8885246381819</v>
      </c>
      <c r="AA59" s="21">
        <f>+'Funding @ public'!AA59/PublicRecipients!AA59</f>
        <v>3797.1702671635398</v>
      </c>
      <c r="AB59" s="21">
        <f>+'Funding @ public'!AB59/PublicRecipients!AB59</f>
        <v>3706.4768492153657</v>
      </c>
      <c r="AC59" s="21">
        <f>+'Funding @ public'!AC59/PublicRecipients!AC59</f>
        <v>3732.7679670517055</v>
      </c>
      <c r="AD59" s="21">
        <f>+'Funding @ public'!AD59/PublicRecipients!AD59</f>
        <v>3817.9311112579894</v>
      </c>
      <c r="AE59" s="21">
        <f>+'Funding @ public'!AE59/PublicRecipients!AE59</f>
        <v>3911.2996992830981</v>
      </c>
      <c r="AF59" s="21">
        <f>+'Funding @ public'!AF59/PublicRecipients!AF59</f>
        <v>3982.998797361337</v>
      </c>
      <c r="AG59" s="21">
        <f>+'Funding @ public'!AG59/PublicRecipients!AG59</f>
        <v>3996.2463679157859</v>
      </c>
      <c r="AH59" s="21">
        <f>+'Funding @ public'!AH59/PublicRecipients!AH59</f>
        <v>4180.80688220715</v>
      </c>
      <c r="AI59" s="21">
        <f>+'Funding @ public'!AI59/PublicRecipients!AI59</f>
        <v>4322.9854558427787</v>
      </c>
      <c r="AJ59" s="21">
        <f>+'Funding @ public'!AJ59/PublicRecipients!AJ59</f>
        <v>4395.8597450087491</v>
      </c>
    </row>
    <row r="60" spans="1:36">
      <c r="A60" s="41" t="s">
        <v>69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>
        <f>+'Funding @ public'!P60/PublicRecipients!P60</f>
        <v>1837.4742107511472</v>
      </c>
      <c r="Q60" s="21">
        <f>+'Funding @ public'!Q60/PublicRecipients!Q60</f>
        <v>1973.0471921816961</v>
      </c>
      <c r="R60" s="21">
        <f>+'Funding @ public'!R60/PublicRecipients!R60</f>
        <v>2219.2042978397963</v>
      </c>
      <c r="S60" s="21">
        <f>+'Funding @ public'!S60/PublicRecipients!S60</f>
        <v>2362.9223578910842</v>
      </c>
      <c r="T60" s="21">
        <f>+'Funding @ public'!T60/PublicRecipients!T60</f>
        <v>2361.1385469144452</v>
      </c>
      <c r="U60" s="21">
        <f>+'Funding @ public'!U60/PublicRecipients!U60</f>
        <v>2373.0912693271143</v>
      </c>
      <c r="V60" s="21">
        <f>+'Funding @ public'!V60/PublicRecipients!V60</f>
        <v>2386.6187448192854</v>
      </c>
      <c r="W60" s="21">
        <f>+'Funding @ public'!W60/PublicRecipients!W60</f>
        <v>2418.784258973114</v>
      </c>
      <c r="X60" s="21">
        <f>+'Funding @ public'!X60/PublicRecipients!X60</f>
        <v>2587.0636735714061</v>
      </c>
      <c r="Y60" s="21">
        <f>+'Funding @ public'!Y60/PublicRecipients!Y60</f>
        <v>2933.4159773440365</v>
      </c>
      <c r="Z60" s="21">
        <f>+'Funding @ public'!Z60/PublicRecipients!Z60</f>
        <v>3472.6003712409643</v>
      </c>
      <c r="AA60" s="21">
        <f>+'Funding @ public'!AA60/PublicRecipients!AA60</f>
        <v>3490.878595011869</v>
      </c>
      <c r="AB60" s="21">
        <f>+'Funding @ public'!AB60/PublicRecipients!AB60</f>
        <v>3345.7309258990231</v>
      </c>
      <c r="AC60" s="21">
        <f>+'Funding @ public'!AC60/PublicRecipients!AC60</f>
        <v>3371.2697497133472</v>
      </c>
      <c r="AD60" s="21">
        <f>+'Funding @ public'!AD60/PublicRecipients!AD60</f>
        <v>3418.9260368554314</v>
      </c>
      <c r="AE60" s="21">
        <f>+'Funding @ public'!AE60/PublicRecipients!AE60</f>
        <v>3474.3894674099247</v>
      </c>
      <c r="AF60" s="21">
        <f>+'Funding @ public'!AF60/PublicRecipients!AF60</f>
        <v>3530.084055665252</v>
      </c>
      <c r="AG60" s="21">
        <f>+'Funding @ public'!AG60/PublicRecipients!AG60</f>
        <v>3573.887909337263</v>
      </c>
      <c r="AH60" s="21">
        <f>+'Funding @ public'!AH60/PublicRecipients!AH60</f>
        <v>3799.073768310875</v>
      </c>
      <c r="AI60" s="21">
        <f>+'Funding @ public'!AI60/PublicRecipients!AI60</f>
        <v>3884.4026824072571</v>
      </c>
      <c r="AJ60" s="21">
        <f>+'Funding @ public'!AJ60/PublicRecipients!AJ60</f>
        <v>3959.73545543812</v>
      </c>
    </row>
    <row r="61" spans="1:36">
      <c r="A61" s="41" t="s">
        <v>70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>
        <f>+'Funding @ public'!P61/PublicRecipients!P61</f>
        <v>1775.1814995428224</v>
      </c>
      <c r="Q61" s="21">
        <f>+'Funding @ public'!Q61/PublicRecipients!Q61</f>
        <v>1923.5767579570688</v>
      </c>
      <c r="R61" s="21">
        <f>+'Funding @ public'!R61/PublicRecipients!R61</f>
        <v>2117.4099933377747</v>
      </c>
      <c r="S61" s="21">
        <f>+'Funding @ public'!S61/PublicRecipients!S61</f>
        <v>2221.3802614379083</v>
      </c>
      <c r="T61" s="21">
        <f>+'Funding @ public'!T61/PublicRecipients!T61</f>
        <v>2231.9926552969005</v>
      </c>
      <c r="U61" s="21">
        <f>+'Funding @ public'!U61/PublicRecipients!U61</f>
        <v>2225.9525773195878</v>
      </c>
      <c r="V61" s="21">
        <f>+'Funding @ public'!V61/PublicRecipients!V61</f>
        <v>2185.1350264018106</v>
      </c>
      <c r="W61" s="21">
        <f>+'Funding @ public'!W61/PublicRecipients!W61</f>
        <v>2247.6741311796377</v>
      </c>
      <c r="X61" s="21">
        <f>+'Funding @ public'!X61/PublicRecipients!X61</f>
        <v>2419.0411809565312</v>
      </c>
      <c r="Y61" s="21">
        <f>+'Funding @ public'!Y61/PublicRecipients!Y61</f>
        <v>2790.4279717415789</v>
      </c>
      <c r="Z61" s="21">
        <f>+'Funding @ public'!Z61/PublicRecipients!Z61</f>
        <v>3316.7484710945114</v>
      </c>
      <c r="AA61" s="21">
        <f>+'Funding @ public'!AA61/PublicRecipients!AA61</f>
        <v>3430.1147168306297</v>
      </c>
      <c r="AB61" s="21">
        <f>+'Funding @ public'!AB61/PublicRecipients!AB61</f>
        <v>3220.6775240945826</v>
      </c>
      <c r="AC61" s="21">
        <f>+'Funding @ public'!AC61/PublicRecipients!AC61</f>
        <v>3211.969260828625</v>
      </c>
      <c r="AD61" s="21">
        <f>+'Funding @ public'!AD61/PublicRecipients!AD61</f>
        <v>3262.3181066250791</v>
      </c>
      <c r="AE61" s="21">
        <f>+'Funding @ public'!AE61/PublicRecipients!AE61</f>
        <v>3290.1927258083074</v>
      </c>
      <c r="AF61" s="21">
        <f>+'Funding @ public'!AF61/PublicRecipients!AF61</f>
        <v>3339.5317153622827</v>
      </c>
      <c r="AG61" s="21">
        <f>+'Funding @ public'!AG61/PublicRecipients!AG61</f>
        <v>3391.6935104091885</v>
      </c>
      <c r="AH61" s="21">
        <f>+'Funding @ public'!AH61/PublicRecipients!AH61</f>
        <v>3659.6995034775891</v>
      </c>
      <c r="AI61" s="21">
        <f>+'Funding @ public'!AI61/PublicRecipients!AI61</f>
        <v>3800.5181382295259</v>
      </c>
      <c r="AJ61" s="21">
        <f>+'Funding @ public'!AJ61/PublicRecipients!AJ61</f>
        <v>3967.512010176391</v>
      </c>
    </row>
    <row r="62" spans="1:36">
      <c r="A62" s="42" t="s">
        <v>71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>
        <f>+'Funding @ public'!P62/PublicRecipients!P62</f>
        <v>1679.3250586395623</v>
      </c>
      <c r="Q62" s="21">
        <f>+'Funding @ public'!Q62/PublicRecipients!Q62</f>
        <v>1827.4720185256658</v>
      </c>
      <c r="R62" s="21">
        <f>+'Funding @ public'!R62/PublicRecipients!R62</f>
        <v>2022.651274190458</v>
      </c>
      <c r="S62" s="21">
        <f>+'Funding @ public'!S62/PublicRecipients!S62</f>
        <v>2158.8635009637287</v>
      </c>
      <c r="T62" s="21">
        <f>+'Funding @ public'!T62/PublicRecipients!T62</f>
        <v>2182.5941272430669</v>
      </c>
      <c r="U62" s="21">
        <f>+'Funding @ public'!U62/PublicRecipients!U62</f>
        <v>2240.6654153745717</v>
      </c>
      <c r="V62" s="21">
        <f>+'Funding @ public'!V62/PublicRecipients!V62</f>
        <v>2236.4490585958119</v>
      </c>
      <c r="W62" s="21">
        <f>+'Funding @ public'!W62/PublicRecipients!W62</f>
        <v>2261.7874140666313</v>
      </c>
      <c r="X62" s="21">
        <f>+'Funding @ public'!X62/PublicRecipients!X62</f>
        <v>2432.3381949210707</v>
      </c>
      <c r="Y62" s="21">
        <f>+'Funding @ public'!Y62/PublicRecipients!Y62</f>
        <v>2775.3485185819491</v>
      </c>
      <c r="Z62" s="21">
        <f>+'Funding @ public'!Z62/PublicRecipients!Z62</f>
        <v>3254.9731016442452</v>
      </c>
      <c r="AA62" s="21">
        <f>+'Funding @ public'!AA62/PublicRecipients!AA62</f>
        <v>3294.0802947527532</v>
      </c>
      <c r="AB62" s="21">
        <f>+'Funding @ public'!AB62/PublicRecipients!AB62</f>
        <v>3257.9588169420113</v>
      </c>
      <c r="AC62" s="21">
        <f>+'Funding @ public'!AC62/PublicRecipients!AC62</f>
        <v>3311.1196773468241</v>
      </c>
      <c r="AD62" s="21">
        <f>+'Funding @ public'!AD62/PublicRecipients!AD62</f>
        <v>3353.5451823796761</v>
      </c>
      <c r="AE62" s="21">
        <f>+'Funding @ public'!AE62/PublicRecipients!AE62</f>
        <v>3358.6064626959246</v>
      </c>
      <c r="AF62" s="21">
        <f>+'Funding @ public'!AF62/PublicRecipients!AF62</f>
        <v>3379.0318740224657</v>
      </c>
      <c r="AG62" s="21">
        <f>+'Funding @ public'!AG62/PublicRecipients!AG62</f>
        <v>3339.347596408596</v>
      </c>
      <c r="AH62" s="21">
        <f>+'Funding @ public'!AH62/PublicRecipients!AH62</f>
        <v>3525.5839847864249</v>
      </c>
      <c r="AI62" s="21">
        <f>+'Funding @ public'!AI62/PublicRecipients!AI62</f>
        <v>3650.3137853107346</v>
      </c>
      <c r="AJ62" s="21">
        <f>+'Funding @ public'!AJ62/PublicRecipients!AJ62</f>
        <v>3769.7828727156138</v>
      </c>
    </row>
    <row r="63" spans="1:36">
      <c r="A63" s="43" t="s">
        <v>72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>
        <f>+'Funding @ public'!P63/PublicRecipients!P63</f>
        <v>1825.7355229040622</v>
      </c>
      <c r="Q63" s="21">
        <f>+'Funding @ public'!Q63/PublicRecipients!Q63</f>
        <v>1785.9861878453039</v>
      </c>
      <c r="R63" s="21">
        <f>+'Funding @ public'!R63/PublicRecipients!R63</f>
        <v>2093.3228029867892</v>
      </c>
      <c r="S63" s="21">
        <f>+'Funding @ public'!S63/PublicRecipients!S63</f>
        <v>2115.2633928571427</v>
      </c>
      <c r="T63" s="21">
        <f>+'Funding @ public'!T63/PublicRecipients!T63</f>
        <v>2285.8703403565642</v>
      </c>
      <c r="U63" s="21">
        <f>+'Funding @ public'!U63/PublicRecipients!U63</f>
        <v>2330.6267232237542</v>
      </c>
      <c r="V63" s="21">
        <f>+'Funding @ public'!V63/PublicRecipients!V63</f>
        <v>2343.530139103555</v>
      </c>
      <c r="W63" s="21">
        <f>+'Funding @ public'!W63/PublicRecipients!W63</f>
        <v>2380.6917996697853</v>
      </c>
      <c r="X63" s="21">
        <f>+'Funding @ public'!X63/PublicRecipients!X63</f>
        <v>2532.9249600851517</v>
      </c>
      <c r="Y63" s="21">
        <f>+'Funding @ public'!Y63/PublicRecipients!Y63</f>
        <v>2829.6260737746338</v>
      </c>
      <c r="Z63" s="21">
        <f>+'Funding @ public'!Z63/PublicRecipients!Z63</f>
        <v>3263.7480211081793</v>
      </c>
      <c r="AA63" s="21">
        <f>+'Funding @ public'!AA63/PublicRecipients!AA63</f>
        <v>3349.7423941798943</v>
      </c>
      <c r="AB63" s="21">
        <f>+'Funding @ public'!AB63/PublicRecipients!AB63</f>
        <v>3225.6871058163979</v>
      </c>
      <c r="AC63" s="21">
        <f>+'Funding @ public'!AC63/PublicRecipients!AC63</f>
        <v>3267.7540053404541</v>
      </c>
      <c r="AD63" s="21">
        <f>+'Funding @ public'!AD63/PublicRecipients!AD63</f>
        <v>3221.9097423565786</v>
      </c>
      <c r="AE63" s="21">
        <f>+'Funding @ public'!AE63/PublicRecipients!AE63</f>
        <v>3391.6530338680927</v>
      </c>
      <c r="AF63" s="21">
        <f>+'Funding @ public'!AF63/PublicRecipients!AF63</f>
        <v>3415.6821052631581</v>
      </c>
      <c r="AG63" s="21">
        <f>+'Funding @ public'!AG63/PublicRecipients!AG63</f>
        <v>3419.4761498829039</v>
      </c>
      <c r="AH63" s="21">
        <f>+'Funding @ public'!AH63/PublicRecipients!AH63</f>
        <v>3607.5717714834373</v>
      </c>
      <c r="AI63" s="21">
        <f>+'Funding @ public'!AI63/PublicRecipients!AI63</f>
        <v>3805.5279094412335</v>
      </c>
      <c r="AJ63" s="21">
        <f>+'Funding @ public'!AJ63/PublicRecipients!AJ63</f>
        <v>3963.2370770036669</v>
      </c>
    </row>
    <row r="64" spans="1:36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1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1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1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1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27">
      <c r="A71" s="10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27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</sheetPr>
  <dimension ref="A1:AJ65"/>
  <sheetViews>
    <sheetView zoomScaleNormal="100" workbookViewId="0">
      <pane xSplit="1" ySplit="3" topLeftCell="AF69" activePane="bottomRight" state="frozen"/>
      <selection pane="bottomRight" activeCell="AG70" sqref="AG70"/>
      <selection pane="bottomLeft" activeCell="K40" sqref="K40"/>
      <selection pane="topRight" activeCell="K40" sqref="K40"/>
    </sheetView>
  </sheetViews>
  <sheetFormatPr defaultColWidth="9.7109375" defaultRowHeight="12.75"/>
  <cols>
    <col min="1" max="1" width="19" style="1" customWidth="1"/>
    <col min="2" max="12" width="11.42578125" style="1" customWidth="1"/>
    <col min="13" max="13" width="10.85546875" style="1" bestFit="1" customWidth="1"/>
    <col min="14" max="14" width="11.28515625" style="1" bestFit="1" customWidth="1"/>
    <col min="15" max="15" width="11.28515625" style="1" customWidth="1"/>
    <col min="16" max="16" width="9.28515625" style="1" customWidth="1"/>
    <col min="17" max="25" width="9.7109375" style="1"/>
    <col min="26" max="26" width="10.5703125" style="1" bestFit="1" customWidth="1"/>
    <col min="27" max="27" width="10.5703125" style="1" customWidth="1"/>
    <col min="28" max="28" width="7.7109375" style="1" customWidth="1"/>
    <col min="29" max="16384" width="9.7109375" style="1"/>
  </cols>
  <sheetData>
    <row r="1" spans="1:36" s="49" customFormat="1">
      <c r="AB1" s="91"/>
      <c r="AC1" s="97"/>
      <c r="AD1" s="97"/>
      <c r="AE1" s="97"/>
      <c r="AF1" s="97"/>
      <c r="AG1" s="97"/>
      <c r="AH1" s="97"/>
      <c r="AI1" s="97"/>
      <c r="AJ1" s="97"/>
    </row>
    <row r="2" spans="1:36" s="49" customFormat="1">
      <c r="B2" s="92" t="s">
        <v>224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167"/>
      <c r="AB2" s="92"/>
      <c r="AC2" s="168"/>
      <c r="AD2" s="168"/>
      <c r="AE2" s="168"/>
      <c r="AF2" s="168"/>
      <c r="AG2" s="168"/>
      <c r="AH2" s="168"/>
      <c r="AI2" s="168"/>
      <c r="AJ2" s="168"/>
    </row>
    <row r="3" spans="1:36" s="50" customFormat="1">
      <c r="A3" s="51"/>
      <c r="B3" s="93" t="s">
        <v>79</v>
      </c>
      <c r="C3" s="93" t="s">
        <v>80</v>
      </c>
      <c r="D3" s="93" t="s">
        <v>81</v>
      </c>
      <c r="E3" s="93" t="s">
        <v>82</v>
      </c>
      <c r="F3" s="93" t="s">
        <v>83</v>
      </c>
      <c r="G3" s="93" t="s">
        <v>84</v>
      </c>
      <c r="H3" s="93" t="s">
        <v>85</v>
      </c>
      <c r="I3" s="93" t="s">
        <v>86</v>
      </c>
      <c r="J3" s="93" t="s">
        <v>87</v>
      </c>
      <c r="K3" s="93" t="s">
        <v>88</v>
      </c>
      <c r="L3" s="93" t="s">
        <v>89</v>
      </c>
      <c r="M3" s="93" t="s">
        <v>90</v>
      </c>
      <c r="N3" s="93" t="s">
        <v>91</v>
      </c>
      <c r="O3" s="93" t="s">
        <v>92</v>
      </c>
      <c r="P3" s="93" t="s">
        <v>93</v>
      </c>
      <c r="Q3" s="93" t="s">
        <v>94</v>
      </c>
      <c r="R3" s="93" t="s">
        <v>95</v>
      </c>
      <c r="S3" s="93" t="s">
        <v>96</v>
      </c>
      <c r="T3" s="93" t="s">
        <v>97</v>
      </c>
      <c r="U3" s="93" t="s">
        <v>98</v>
      </c>
      <c r="V3" s="93" t="s">
        <v>99</v>
      </c>
      <c r="W3" s="93" t="s">
        <v>100</v>
      </c>
      <c r="X3" s="93" t="s">
        <v>101</v>
      </c>
      <c r="Y3" s="93" t="s">
        <v>102</v>
      </c>
      <c r="Z3" s="93" t="s">
        <v>103</v>
      </c>
      <c r="AA3" s="93" t="s">
        <v>104</v>
      </c>
      <c r="AB3" s="93" t="s">
        <v>105</v>
      </c>
      <c r="AC3" s="169" t="s">
        <v>106</v>
      </c>
      <c r="AD3" s="169" t="s">
        <v>107</v>
      </c>
      <c r="AE3" s="169" t="s">
        <v>108</v>
      </c>
      <c r="AF3" s="169" t="s">
        <v>109</v>
      </c>
      <c r="AG3" s="169" t="s">
        <v>110</v>
      </c>
      <c r="AH3" s="169" t="s">
        <v>111</v>
      </c>
      <c r="AI3" s="142" t="s">
        <v>112</v>
      </c>
      <c r="AJ3" s="180" t="s">
        <v>14</v>
      </c>
    </row>
    <row r="4" spans="1:36">
      <c r="A4" s="38" t="s">
        <v>15</v>
      </c>
      <c r="B4" s="94">
        <f>+'Total Funding'!B4/'Total Recipients'!B4</f>
        <v>867.9504535915479</v>
      </c>
      <c r="C4" s="94">
        <f>+'Total Funding'!C4/'Total Recipients'!C4</f>
        <v>1010.1933352751108</v>
      </c>
      <c r="D4" s="94">
        <f>+'Total Funding'!D4/'Total Recipients'!D4</f>
        <v>1324.3316553922436</v>
      </c>
      <c r="E4" s="94">
        <f>+'Total Funding'!E4/'Total Recipients'!E4</f>
        <v>1334.1794670625627</v>
      </c>
      <c r="F4" s="94">
        <f>+'Total Funding'!F4/'Total Recipients'!F4</f>
        <v>1369.2270984330974</v>
      </c>
      <c r="G4" s="94">
        <f>+'Total Funding'!G4/'Total Recipients'!G4</f>
        <v>1378.3791612080129</v>
      </c>
      <c r="H4" s="94">
        <f>+'Total Funding'!I4/'Total Recipients'!I4</f>
        <v>1453.698763823335</v>
      </c>
      <c r="I4" s="94">
        <f>+'Total Funding'!K4/'Total Recipients'!K4</f>
        <v>1466.7141601681335</v>
      </c>
      <c r="J4" s="94">
        <f>+'Total Funding'!M4/'Total Recipients'!M4</f>
        <v>1430.5767743799313</v>
      </c>
      <c r="K4" s="94">
        <f>+'Total Funding'!O4/'Total Recipients'!O4</f>
        <v>1437.9597323406442</v>
      </c>
      <c r="L4" s="94">
        <f>+'Total Funding'!Q4/'Total Recipients'!Q4</f>
        <v>1447.894995829748</v>
      </c>
      <c r="M4" s="94">
        <f>+'Total Funding'!S4/'Total Recipients'!S4</f>
        <v>1506.7364254314343</v>
      </c>
      <c r="N4" s="94">
        <f>+'Total Funding'!U4/'Total Recipients'!U4</f>
        <v>1696.0671325894964</v>
      </c>
      <c r="O4" s="94">
        <f>+'Total Funding'!W4/'Total Recipients'!W4</f>
        <v>1876.1203080011828</v>
      </c>
      <c r="P4" s="94">
        <f>+'Total Funding'!Y4/'Total Recipients'!Y4</f>
        <v>1891.9340874492452</v>
      </c>
      <c r="Q4" s="94">
        <f>+'Total Funding'!AA4/'Total Recipients'!AA4</f>
        <v>2017.5456091399269</v>
      </c>
      <c r="R4" s="94">
        <f>+'Total Funding'!AC4/'Total Recipients'!AC4</f>
        <v>2273.2480662085436</v>
      </c>
      <c r="S4" s="94">
        <f>+'Total Funding'!AE4/'Total Recipients'!AE4</f>
        <v>2410.7383039711299</v>
      </c>
      <c r="T4" s="94">
        <f>+'Total Funding'!AG4/'Total Recipients'!AG4</f>
        <v>2449.1072113958503</v>
      </c>
      <c r="U4" s="94">
        <f>+'Total Funding'!AI4/'Total Recipients'!AI4</f>
        <v>2455.7592669313462</v>
      </c>
      <c r="V4" s="94">
        <f>+'Total Funding'!AK4/'Total Recipients'!AK4</f>
        <v>2434.2019779459729</v>
      </c>
      <c r="W4" s="94">
        <f>+'Total Funding'!AM4/'Total Recipients'!AM4</f>
        <v>2460.1860453000509</v>
      </c>
      <c r="X4" s="94">
        <f>+'Total Funding'!AO4/'Total Recipients'!AO4</f>
        <v>2625.6051177375225</v>
      </c>
      <c r="Y4" s="94">
        <f>+'Total Funding'!AQ4/'Total Recipients'!AQ4</f>
        <v>2949.8724384354114</v>
      </c>
      <c r="Z4" s="94">
        <f>+'Total Funding'!AS4/'Total Recipients'!AS4</f>
        <v>3570.5450770044404</v>
      </c>
      <c r="AA4" s="94">
        <f>+'Total Funding'!AU4/'Total Recipients'!AU4</f>
        <v>3687.9927142129454</v>
      </c>
      <c r="AB4" s="94">
        <f>+'Total Funding'!AV4/'Total Recipients'!AV4</f>
        <v>3687.9927142129445</v>
      </c>
      <c r="AC4" s="94">
        <f>+'Total Funding'!AY4/'Total Recipients'!AY4</f>
        <v>3463.5123521941327</v>
      </c>
      <c r="AD4" s="94">
        <f>+'Total Funding'!BA4/'Total Recipients'!BA4</f>
        <v>3530.5349273482811</v>
      </c>
      <c r="AE4" s="94">
        <f>+'Total Funding'!BC4/'Total Recipients'!BC4</f>
        <v>3575.1089803667569</v>
      </c>
      <c r="AF4" s="94">
        <f>+'Total Funding'!BE4/'Total Recipients'!BE4</f>
        <v>3626.8377797280395</v>
      </c>
      <c r="AG4" s="94">
        <f>+'Total Funding'!BG4/'Total Recipients'!BG4</f>
        <v>3634.4555695859244</v>
      </c>
      <c r="AH4" s="94">
        <f>+'Total Funding'!BI4/'Total Recipients'!BI4</f>
        <v>3924.6567074399181</v>
      </c>
      <c r="AI4" s="94">
        <f>+'Total Funding'!BK4/'Total Recipients'!BK4</f>
        <v>4021.1511207079166</v>
      </c>
      <c r="AJ4" s="94">
        <f>+'Total Funding'!BM4/'Total Recipients'!BM4</f>
        <v>4098.4542367168642</v>
      </c>
    </row>
    <row r="5" spans="1:36">
      <c r="A5" s="39" t="s">
        <v>16</v>
      </c>
      <c r="B5" s="94">
        <f>+'Total Funding'!B5/'Total Recipients'!B5</f>
        <v>840.21743529636308</v>
      </c>
      <c r="C5" s="94">
        <f>+'Total Funding'!C5/'Total Recipients'!C5</f>
        <v>980.98773275440465</v>
      </c>
      <c r="D5" s="94">
        <f>+'Total Funding'!D5/'Total Recipients'!D5</f>
        <v>1323.8184311785028</v>
      </c>
      <c r="E5" s="94">
        <f>+'Total Funding'!E5/'Total Recipients'!E5</f>
        <v>1300.7463608510814</v>
      </c>
      <c r="F5" s="94">
        <f>+'Total Funding'!F5/'Total Recipients'!F5</f>
        <v>1338.6632745946765</v>
      </c>
      <c r="G5" s="94">
        <f>+'Total Funding'!G5/'Total Recipients'!G5</f>
        <v>1337.8584131810933</v>
      </c>
      <c r="H5" s="94">
        <f>+'Total Funding'!I5/'Total Recipients'!I5</f>
        <v>1405.2124795341515</v>
      </c>
      <c r="I5" s="94">
        <f>+'Total Funding'!K5/'Total Recipients'!K5</f>
        <v>1412.6193554160573</v>
      </c>
      <c r="J5" s="94">
        <f>+'Total Funding'!M5/'Total Recipients'!M5</f>
        <v>1414.9344053687078</v>
      </c>
      <c r="K5" s="94">
        <f>+'Total Funding'!O5/'Total Recipients'!O5</f>
        <v>1413.6478971835097</v>
      </c>
      <c r="L5" s="94">
        <f>+'Total Funding'!Q5/'Total Recipients'!Q5</f>
        <v>1429.4194341348264</v>
      </c>
      <c r="M5" s="94">
        <f>+'Total Funding'!S5/'Total Recipients'!S5</f>
        <v>1482.9239655904582</v>
      </c>
      <c r="N5" s="94">
        <f>+'Total Funding'!U5/'Total Recipients'!U5</f>
        <v>1680.3678530363775</v>
      </c>
      <c r="O5" s="94">
        <f>+'Total Funding'!W5/'Total Recipients'!W5</f>
        <v>1861.5233243096181</v>
      </c>
      <c r="P5" s="94">
        <f>+'Total Funding'!Y5/'Total Recipients'!Y5</f>
        <v>1895.8658246507932</v>
      </c>
      <c r="Q5" s="94">
        <f>+'Total Funding'!AA5/'Total Recipients'!AA5</f>
        <v>2023.0737639909989</v>
      </c>
      <c r="R5" s="94">
        <f>+'Total Funding'!AC5/'Total Recipients'!AC5</f>
        <v>2296.5676595370287</v>
      </c>
      <c r="S5" s="94">
        <f>+'Total Funding'!AE5/'Total Recipients'!AE5</f>
        <v>2436.3949364276032</v>
      </c>
      <c r="T5" s="94">
        <f>+'Total Funding'!AG5/'Total Recipients'!AG5</f>
        <v>2472.3209856328758</v>
      </c>
      <c r="U5" s="94">
        <f>+'Total Funding'!AI5/'Total Recipients'!AI5</f>
        <v>2475.9087452707827</v>
      </c>
      <c r="V5" s="94">
        <f>+'Total Funding'!AK5/'Total Recipients'!AK5</f>
        <v>2449.2157070576304</v>
      </c>
      <c r="W5" s="94">
        <f>+'Total Funding'!AM5/'Total Recipients'!AM5</f>
        <v>2479.0675451650673</v>
      </c>
      <c r="X5" s="94">
        <f>+'Total Funding'!AO5/'Total Recipients'!AO5</f>
        <v>2639.1291803251506</v>
      </c>
      <c r="Y5" s="94">
        <f>+'Total Funding'!AQ5/'Total Recipients'!AQ5</f>
        <v>2964.0524372041937</v>
      </c>
      <c r="Z5" s="94">
        <f>+'Total Funding'!AS5/'Total Recipients'!AS5</f>
        <v>3623.5546088620868</v>
      </c>
      <c r="AA5" s="94">
        <f>+'Total Funding'!AU5/'Total Recipients'!AU5</f>
        <v>3712.8240463389152</v>
      </c>
      <c r="AB5" s="94">
        <f>+'Total Funding'!AV5/'Total Recipients'!AV5</f>
        <v>3712.8240463389157</v>
      </c>
      <c r="AC5" s="94">
        <f>+'Total Funding'!AY5/'Total Recipients'!AY5</f>
        <v>3464.0220744252656</v>
      </c>
      <c r="AD5" s="94">
        <f>+'Total Funding'!BA5/'Total Recipients'!BA5</f>
        <v>3531.0669441156765</v>
      </c>
      <c r="AE5" s="94">
        <f>+'Total Funding'!BC5/'Total Recipients'!BC5</f>
        <v>3574.2165792554283</v>
      </c>
      <c r="AF5" s="94">
        <f>+'Total Funding'!BE5/'Total Recipients'!BE5</f>
        <v>3624.3840817558762</v>
      </c>
      <c r="AG5" s="94">
        <f>+'Total Funding'!BG5/'Total Recipients'!BG5</f>
        <v>3636.5591309676265</v>
      </c>
      <c r="AH5" s="94">
        <f>+'Total Funding'!BI5/'Total Recipients'!BI5</f>
        <v>3972.2637903640039</v>
      </c>
      <c r="AI5" s="94">
        <f>+'Total Funding'!BK5/'Total Recipients'!BK5</f>
        <v>4073.4014772273385</v>
      </c>
      <c r="AJ5" s="94">
        <f>+'Total Funding'!BM5/'Total Recipients'!BM5</f>
        <v>4168.0580849300159</v>
      </c>
    </row>
    <row r="6" spans="1:36">
      <c r="A6" s="40" t="s">
        <v>113</v>
      </c>
      <c r="B6" s="40">
        <f t="shared" ref="B6:Z6" si="0">(B5/B4)*100</f>
        <v>96.804769421984105</v>
      </c>
      <c r="C6" s="40">
        <f t="shared" si="0"/>
        <v>97.108909601670206</v>
      </c>
      <c r="D6" s="40">
        <f t="shared" si="0"/>
        <v>99.961246549408429</v>
      </c>
      <c r="E6" s="40">
        <f t="shared" si="0"/>
        <v>97.494107274406616</v>
      </c>
      <c r="F6" s="40">
        <f t="shared" si="0"/>
        <v>97.767804634205874</v>
      </c>
      <c r="G6" s="40">
        <f t="shared" si="0"/>
        <v>97.060261126451792</v>
      </c>
      <c r="H6" s="40">
        <f t="shared" si="0"/>
        <v>96.664626434594965</v>
      </c>
      <c r="I6" s="40">
        <f t="shared" si="0"/>
        <v>96.311837287650164</v>
      </c>
      <c r="J6" s="40">
        <f t="shared" si="0"/>
        <v>98.90656906421512</v>
      </c>
      <c r="K6" s="40">
        <f t="shared" si="0"/>
        <v>98.309282616867108</v>
      </c>
      <c r="L6" s="40">
        <f t="shared" si="0"/>
        <v>98.723970885448509</v>
      </c>
      <c r="M6" s="40">
        <f t="shared" si="0"/>
        <v>98.419600174319953</v>
      </c>
      <c r="N6" s="40">
        <f t="shared" si="0"/>
        <v>99.074371571062187</v>
      </c>
      <c r="O6" s="40">
        <f t="shared" si="0"/>
        <v>99.221959080699023</v>
      </c>
      <c r="P6" s="40">
        <f t="shared" si="0"/>
        <v>100.20781575994802</v>
      </c>
      <c r="Q6" s="40">
        <f t="shared" si="0"/>
        <v>100.27400395936668</v>
      </c>
      <c r="R6" s="40">
        <f t="shared" si="0"/>
        <v>101.02582703907801</v>
      </c>
      <c r="S6" s="40">
        <f t="shared" si="0"/>
        <v>101.06426452071591</v>
      </c>
      <c r="T6" s="40">
        <f t="shared" si="0"/>
        <v>100.94784638781881</v>
      </c>
      <c r="U6" s="40">
        <f t="shared" si="0"/>
        <v>100.82049892311369</v>
      </c>
      <c r="V6" s="40">
        <f t="shared" si="0"/>
        <v>100.6167823889588</v>
      </c>
      <c r="W6" s="40">
        <f t="shared" si="0"/>
        <v>100.76748260161412</v>
      </c>
      <c r="X6" s="40">
        <f t="shared" si="0"/>
        <v>100.51508364667121</v>
      </c>
      <c r="Y6" s="40">
        <f t="shared" si="0"/>
        <v>100.48069871035858</v>
      </c>
      <c r="Z6" s="40">
        <f t="shared" si="0"/>
        <v>101.48463415849436</v>
      </c>
      <c r="AA6" s="40">
        <f t="shared" ref="AA6:AB6" si="1">(AA5/AA4)*100</f>
        <v>100.67330209276915</v>
      </c>
      <c r="AB6" s="40">
        <f t="shared" si="1"/>
        <v>100.67330209276919</v>
      </c>
      <c r="AC6" s="40">
        <f t="shared" ref="AC6:AD6" si="2">(AC5/AC4)*100</f>
        <v>100.0147169167972</v>
      </c>
      <c r="AD6" s="40">
        <f t="shared" si="2"/>
        <v>100.01506901300634</v>
      </c>
      <c r="AE6" s="40">
        <f t="shared" ref="AE6" si="3">(AE5/AE4)*100</f>
        <v>99.975038492078724</v>
      </c>
      <c r="AF6" s="40">
        <f t="shared" ref="AF6:AG6" si="4">(AF5/AF4)*100</f>
        <v>99.932346078838208</v>
      </c>
      <c r="AG6" s="40">
        <f t="shared" si="4"/>
        <v>100.05787830780778</v>
      </c>
      <c r="AH6" s="40">
        <f t="shared" ref="AH6:AJ6" si="5">(AH5/AH4)*100</f>
        <v>101.21302540509689</v>
      </c>
      <c r="AI6" s="40">
        <f t="shared" si="5"/>
        <v>101.29938803469349</v>
      </c>
      <c r="AJ6" s="40">
        <f t="shared" si="5"/>
        <v>101.69829511793962</v>
      </c>
    </row>
    <row r="7" spans="1:36">
      <c r="A7" s="41" t="s">
        <v>18</v>
      </c>
      <c r="B7" s="94">
        <f>+'Total Funding'!B7/'Total Recipients'!B7</f>
        <v>840.09339593753191</v>
      </c>
      <c r="C7" s="94">
        <f>+'Total Funding'!C7/'Total Recipients'!C7</f>
        <v>910.44189784406149</v>
      </c>
      <c r="D7" s="94">
        <f>+'Total Funding'!D7/'Total Recipients'!D7</f>
        <v>1324.7554102418303</v>
      </c>
      <c r="E7" s="94">
        <f>+'Total Funding'!E7/'Total Recipients'!E7</f>
        <v>1298.5341339519041</v>
      </c>
      <c r="F7" s="94">
        <f>+'Total Funding'!F7/'Total Recipients'!F7</f>
        <v>1312.7705695349964</v>
      </c>
      <c r="G7" s="94">
        <f>+'Total Funding'!G7/'Total Recipients'!G7</f>
        <v>1294.6666622831819</v>
      </c>
      <c r="H7" s="94">
        <f>+'Total Funding'!I7/'Total Recipients'!I7</f>
        <v>1368.8527071134311</v>
      </c>
      <c r="I7" s="94">
        <f>+'Total Funding'!K7/'Total Recipients'!K7</f>
        <v>1369.0081620839362</v>
      </c>
      <c r="J7" s="94">
        <f>+'Total Funding'!M7/'Total Recipients'!M7</f>
        <v>1370.2238727782974</v>
      </c>
      <c r="K7" s="94">
        <f>+'Total Funding'!O7/'Total Recipients'!O7</f>
        <v>1370.9800904259539</v>
      </c>
      <c r="L7" s="94">
        <f>+'Total Funding'!Q7/'Total Recipients'!Q7</f>
        <v>1388.6518563103609</v>
      </c>
      <c r="M7" s="94">
        <f>+'Total Funding'!S7/'Total Recipients'!S7</f>
        <v>1490.177305358457</v>
      </c>
      <c r="N7" s="94">
        <f>+'Total Funding'!U7/'Total Recipients'!U7</f>
        <v>1688.6530549499691</v>
      </c>
      <c r="O7" s="94">
        <f>+'Total Funding'!W7/'Total Recipients'!W7</f>
        <v>1929.0175443394548</v>
      </c>
      <c r="P7" s="94">
        <f>+'Total Funding'!Y7/'Total Recipients'!Y7</f>
        <v>1967.4079493040254</v>
      </c>
      <c r="Q7" s="94">
        <f>+'Total Funding'!AA7/'Total Recipients'!AA7</f>
        <v>2124.4413475902193</v>
      </c>
      <c r="R7" s="94">
        <f>+'Total Funding'!AC7/'Total Recipients'!AC7</f>
        <v>2422.2371804361442</v>
      </c>
      <c r="S7" s="94">
        <f>+'Total Funding'!AE7/'Total Recipients'!AE7</f>
        <v>2571.3625628554942</v>
      </c>
      <c r="T7" s="94">
        <f>+'Total Funding'!AG7/'Total Recipients'!AG7</f>
        <v>2621.0548519076797</v>
      </c>
      <c r="U7" s="94">
        <f>+'Total Funding'!AI7/'Total Recipients'!AI7</f>
        <v>2602.8944571971347</v>
      </c>
      <c r="V7" s="94">
        <f>+'Total Funding'!AK7/'Total Recipients'!AK7</f>
        <v>2580.9759957657902</v>
      </c>
      <c r="W7" s="94">
        <f>+'Total Funding'!AM7/'Total Recipients'!AM7</f>
        <v>2584.0107010075976</v>
      </c>
      <c r="X7" s="94">
        <f>+'Total Funding'!AO7/'Total Recipients'!AO7</f>
        <v>2740.7190321489697</v>
      </c>
      <c r="Y7" s="94">
        <f>+'Total Funding'!AQ7/'Total Recipients'!AQ7</f>
        <v>3066.4173555151201</v>
      </c>
      <c r="Z7" s="94">
        <f>+'Total Funding'!AS7/'Total Recipients'!AS7</f>
        <v>3849.2310911363693</v>
      </c>
      <c r="AA7" s="94">
        <f>+'Total Funding'!AU7/'Total Recipients'!AU7</f>
        <v>3899.8119563645623</v>
      </c>
      <c r="AB7" s="94">
        <f>+'Total Funding'!AV7/'Total Recipients'!AV7</f>
        <v>3899.8119563645614</v>
      </c>
      <c r="AC7" s="94">
        <f>+'Total Funding'!AY7/'Total Recipients'!AY7</f>
        <v>3562.8270856529143</v>
      </c>
      <c r="AD7" s="94">
        <f>+'Total Funding'!BA7/'Total Recipients'!BA7</f>
        <v>3646.6119582718143</v>
      </c>
      <c r="AE7" s="94">
        <f>+'Total Funding'!BC7/'Total Recipients'!BC7</f>
        <v>3672.4896986698222</v>
      </c>
      <c r="AF7" s="94">
        <f>+'Total Funding'!BE7/'Total Recipients'!BE7</f>
        <v>3702.0325651824669</v>
      </c>
      <c r="AG7" s="94">
        <f>+'Total Funding'!BG7/'Total Recipients'!BG7</f>
        <v>3727.8748198396556</v>
      </c>
      <c r="AH7" s="94">
        <f>+'Total Funding'!BI7/'Total Recipients'!BI7</f>
        <v>4014.2387763507845</v>
      </c>
      <c r="AI7" s="94">
        <f>+'Total Funding'!BK7/'Total Recipients'!BK7</f>
        <v>4129.9664223464461</v>
      </c>
      <c r="AJ7" s="94">
        <f>+'Total Funding'!BM7/'Total Recipients'!BM7</f>
        <v>4307.3890997108019</v>
      </c>
    </row>
    <row r="8" spans="1:36">
      <c r="A8" s="41" t="s">
        <v>19</v>
      </c>
      <c r="B8" s="94">
        <f>+'Total Funding'!B8/'Total Recipients'!B8</f>
        <v>806.40163905841325</v>
      </c>
      <c r="C8" s="94">
        <f>+'Total Funding'!C8/'Total Recipients'!C8</f>
        <v>1050.602253968254</v>
      </c>
      <c r="D8" s="94">
        <f>+'Total Funding'!D8/'Total Recipients'!D8</f>
        <v>1400.9870204621982</v>
      </c>
      <c r="E8" s="94">
        <f>+'Total Funding'!E8/'Total Recipients'!E8</f>
        <v>1379.2877182125267</v>
      </c>
      <c r="F8" s="94">
        <f>+'Total Funding'!F8/'Total Recipients'!F8</f>
        <v>1457.4604745004619</v>
      </c>
      <c r="G8" s="94">
        <f>+'Total Funding'!G8/'Total Recipients'!G8</f>
        <v>1418.1403430497719</v>
      </c>
      <c r="H8" s="94">
        <f>+'Total Funding'!I8/'Total Recipients'!I8</f>
        <v>1492.6052788157174</v>
      </c>
      <c r="I8" s="94">
        <f>+'Total Funding'!K8/'Total Recipients'!K8</f>
        <v>1511.4594245842095</v>
      </c>
      <c r="J8" s="94">
        <f>+'Total Funding'!M8/'Total Recipients'!M8</f>
        <v>1503.4738825499844</v>
      </c>
      <c r="K8" s="94">
        <f>+'Total Funding'!O8/'Total Recipients'!O8</f>
        <v>1493.0921471091901</v>
      </c>
      <c r="L8" s="94">
        <f>+'Total Funding'!Q8/'Total Recipients'!Q8</f>
        <v>1504.089732911322</v>
      </c>
      <c r="M8" s="94">
        <f>+'Total Funding'!S8/'Total Recipients'!S8</f>
        <v>1564.5398261151313</v>
      </c>
      <c r="N8" s="94">
        <f>+'Total Funding'!U8/'Total Recipients'!U8</f>
        <v>1730.3897757706243</v>
      </c>
      <c r="O8" s="94">
        <f>+'Total Funding'!W8/'Total Recipients'!W8</f>
        <v>1924.1515389288245</v>
      </c>
      <c r="P8" s="94">
        <f>+'Total Funding'!Y8/'Total Recipients'!Y8</f>
        <v>1980.9359050739747</v>
      </c>
      <c r="Q8" s="94">
        <f>+'Total Funding'!AA8/'Total Recipients'!AA8</f>
        <v>2122.3482690803971</v>
      </c>
      <c r="R8" s="94">
        <f>+'Total Funding'!AC8/'Total Recipients'!AC8</f>
        <v>2421.4849534174291</v>
      </c>
      <c r="S8" s="94">
        <f>+'Total Funding'!AE8/'Total Recipients'!AE8</f>
        <v>2573.8359498510977</v>
      </c>
      <c r="T8" s="94">
        <f>+'Total Funding'!AG8/'Total Recipients'!AG8</f>
        <v>2614.1265485039071</v>
      </c>
      <c r="U8" s="94">
        <f>+'Total Funding'!AI8/'Total Recipients'!AI8</f>
        <v>2622.8517175311345</v>
      </c>
      <c r="V8" s="94">
        <f>+'Total Funding'!AK8/'Total Recipients'!AK8</f>
        <v>2588.9453849680808</v>
      </c>
      <c r="W8" s="94">
        <f>+'Total Funding'!AM8/'Total Recipients'!AM8</f>
        <v>2603.4259285868238</v>
      </c>
      <c r="X8" s="94">
        <f>+'Total Funding'!AO8/'Total Recipients'!AO8</f>
        <v>2771.1333447979364</v>
      </c>
      <c r="Y8" s="94">
        <f>+'Total Funding'!AQ8/'Total Recipients'!AQ8</f>
        <v>3107.0222392513001</v>
      </c>
      <c r="Z8" s="94">
        <f>+'Total Funding'!AS8/'Total Recipients'!AS8</f>
        <v>3769.2535131104296</v>
      </c>
      <c r="AA8" s="94">
        <f>+'Total Funding'!AU8/'Total Recipients'!AU8</f>
        <v>3854.6908983039339</v>
      </c>
      <c r="AB8" s="94">
        <f>+'Total Funding'!AV8/'Total Recipients'!AV8</f>
        <v>3854.6908983039339</v>
      </c>
      <c r="AC8" s="94">
        <f>+'Total Funding'!AY8/'Total Recipients'!AY8</f>
        <v>3679.7332378048054</v>
      </c>
      <c r="AD8" s="94">
        <f>+'Total Funding'!BA8/'Total Recipients'!BA8</f>
        <v>3725.4091120909143</v>
      </c>
      <c r="AE8" s="94">
        <f>+'Total Funding'!BC8/'Total Recipients'!BC8</f>
        <v>3786.9247632116339</v>
      </c>
      <c r="AF8" s="94">
        <f>+'Total Funding'!BE8/'Total Recipients'!BE8</f>
        <v>3815.7348130037753</v>
      </c>
      <c r="AG8" s="94">
        <f>+'Total Funding'!BG8/'Total Recipients'!BG8</f>
        <v>3805.5992095918632</v>
      </c>
      <c r="AH8" s="94">
        <f>+'Total Funding'!BI8/'Total Recipients'!BI8</f>
        <v>4083.3634002683439</v>
      </c>
      <c r="AI8" s="94">
        <f>+'Total Funding'!BK8/'Total Recipients'!BK8</f>
        <v>4172.9784747658323</v>
      </c>
      <c r="AJ8" s="94">
        <f>+'Total Funding'!BM8/'Total Recipients'!BM8</f>
        <v>4248.5083607565248</v>
      </c>
    </row>
    <row r="9" spans="1:36">
      <c r="A9" s="41" t="s">
        <v>20</v>
      </c>
      <c r="B9" s="94">
        <f>+'Total Funding'!B9/'Total Recipients'!B9</f>
        <v>891.23767967145795</v>
      </c>
      <c r="C9" s="94">
        <f>+'Total Funding'!C9/'Total Recipients'!C9</f>
        <v>1062.2866167524567</v>
      </c>
      <c r="D9" s="94">
        <f>+'Total Funding'!D9/'Total Recipients'!D9</f>
        <v>1018.5020939734422</v>
      </c>
      <c r="E9" s="94">
        <f>+'Total Funding'!E9/'Total Recipients'!E9</f>
        <v>997.82133415579835</v>
      </c>
      <c r="F9" s="94">
        <f>+'Total Funding'!F9/'Total Recipients'!F9</f>
        <v>924.20228215767634</v>
      </c>
      <c r="G9" s="94">
        <f>+'Total Funding'!G9/'Total Recipients'!G9</f>
        <v>1233.7181911613566</v>
      </c>
      <c r="H9" s="94">
        <f>+'Total Funding'!I9/'Total Recipients'!I9</f>
        <v>1337.3160681780573</v>
      </c>
      <c r="I9" s="94">
        <f>+'Total Funding'!K9/'Total Recipients'!K9</f>
        <v>1334.2262696493349</v>
      </c>
      <c r="J9" s="94">
        <f>+'Total Funding'!M9/'Total Recipients'!M9</f>
        <v>1301.2774949868888</v>
      </c>
      <c r="K9" s="94">
        <f>+'Total Funding'!O9/'Total Recipients'!O9</f>
        <v>1298.7453230624117</v>
      </c>
      <c r="L9" s="94">
        <f>+'Total Funding'!Q9/'Total Recipients'!Q9</f>
        <v>1325.8392828557708</v>
      </c>
      <c r="M9" s="94">
        <f>+'Total Funding'!S9/'Total Recipients'!S9</f>
        <v>1343.5972927241962</v>
      </c>
      <c r="N9" s="94">
        <f>+'Total Funding'!U9/'Total Recipients'!U9</f>
        <v>1489.2470482738006</v>
      </c>
      <c r="O9" s="94">
        <f>+'Total Funding'!W9/'Total Recipients'!W9</f>
        <v>1646.1886315789475</v>
      </c>
      <c r="P9" s="94">
        <f>+'Total Funding'!Y9/'Total Recipients'!Y9</f>
        <v>1694.7147641234712</v>
      </c>
      <c r="Q9" s="94">
        <f>+'Total Funding'!AA9/'Total Recipients'!AA9</f>
        <v>1797.2713440405748</v>
      </c>
      <c r="R9" s="94">
        <f>+'Total Funding'!AC9/'Total Recipients'!AC9</f>
        <v>2067.7038494650105</v>
      </c>
      <c r="S9" s="94">
        <f>+'Total Funding'!AE9/'Total Recipients'!AE9</f>
        <v>2242.4465594573899</v>
      </c>
      <c r="T9" s="94">
        <f>+'Total Funding'!AG9/'Total Recipients'!AG9</f>
        <v>2212.1668026101142</v>
      </c>
      <c r="U9" s="94">
        <f>+'Total Funding'!AI9/'Total Recipients'!AI9</f>
        <v>2207.4323839872536</v>
      </c>
      <c r="V9" s="94">
        <f>+'Total Funding'!AK9/'Total Recipients'!AK9</f>
        <v>2220.5454036502069</v>
      </c>
      <c r="W9" s="94">
        <f>+'Total Funding'!AM9/'Total Recipients'!AM9</f>
        <v>2283.4395789002128</v>
      </c>
      <c r="X9" s="94">
        <f>+'Total Funding'!AO9/'Total Recipients'!AO9</f>
        <v>2426.5188199389622</v>
      </c>
      <c r="Y9" s="94">
        <f>+'Total Funding'!AQ9/'Total Recipients'!AQ9</f>
        <v>2792.4945054945056</v>
      </c>
      <c r="Z9" s="94">
        <f>+'Total Funding'!AS9/'Total Recipients'!AS9</f>
        <v>3338.3054799682668</v>
      </c>
      <c r="AA9" s="94">
        <f>+'Total Funding'!AU9/'Total Recipients'!AU9</f>
        <v>3393.5481504098589</v>
      </c>
      <c r="AB9" s="94">
        <f>+'Total Funding'!AV9/'Total Recipients'!AV9</f>
        <v>3393.5481504098589</v>
      </c>
      <c r="AC9" s="94">
        <f>+'Total Funding'!AY9/'Total Recipients'!AY9</f>
        <v>3346.1776317646422</v>
      </c>
      <c r="AD9" s="94">
        <f>+'Total Funding'!BA9/'Total Recipients'!BA9</f>
        <v>3434.6390985900039</v>
      </c>
      <c r="AE9" s="94">
        <f>+'Total Funding'!BC9/'Total Recipients'!BC9</f>
        <v>3459.0469842549305</v>
      </c>
      <c r="AF9" s="94">
        <f>+'Total Funding'!BE9/'Total Recipients'!BE9</f>
        <v>3506.3029297889152</v>
      </c>
      <c r="AG9" s="94">
        <f>+'Total Funding'!BG9/'Total Recipients'!BG9</f>
        <v>3447.1820897494831</v>
      </c>
      <c r="AH9" s="94">
        <f>+'Total Funding'!BI9/'Total Recipients'!BI9</f>
        <v>3679.5605184135979</v>
      </c>
      <c r="AI9" s="94">
        <f>+'Total Funding'!BK9/'Total Recipients'!BK9</f>
        <v>3803.2726354593333</v>
      </c>
      <c r="AJ9" s="94">
        <f>+'Total Funding'!BM9/'Total Recipients'!BM9</f>
        <v>3881.2249934304823</v>
      </c>
    </row>
    <row r="10" spans="1:36">
      <c r="A10" s="41" t="s">
        <v>21</v>
      </c>
      <c r="B10" s="94">
        <f>+'Total Funding'!B10/'Total Recipients'!B10</f>
        <v>829.25732533136488</v>
      </c>
      <c r="C10" s="94">
        <f>+'Total Funding'!C10/'Total Recipients'!C10</f>
        <v>965.18602508224058</v>
      </c>
      <c r="D10" s="94">
        <f>+'Total Funding'!D10/'Total Recipients'!D10</f>
        <v>1366.0845483212761</v>
      </c>
      <c r="E10" s="94">
        <f>+'Total Funding'!E10/'Total Recipients'!E10</f>
        <v>1311.6215649053079</v>
      </c>
      <c r="F10" s="94">
        <f>+'Total Funding'!F10/'Total Recipients'!F10</f>
        <v>1322.4921589426758</v>
      </c>
      <c r="G10" s="94">
        <f>+'Total Funding'!G10/'Total Recipients'!G10</f>
        <v>1312.2184706590708</v>
      </c>
      <c r="H10" s="94">
        <f>+'Total Funding'!I10/'Total Recipients'!I10</f>
        <v>1407.729199734333</v>
      </c>
      <c r="I10" s="94">
        <f>+'Total Funding'!K10/'Total Recipients'!K10</f>
        <v>1414.4758850964597</v>
      </c>
      <c r="J10" s="94">
        <f>+'Total Funding'!M10/'Total Recipients'!M10</f>
        <v>1418.8201919485923</v>
      </c>
      <c r="K10" s="94">
        <f>+'Total Funding'!O10/'Total Recipients'!O10</f>
        <v>1416.172321830395</v>
      </c>
      <c r="L10" s="94">
        <f>+'Total Funding'!Q10/'Total Recipients'!Q10</f>
        <v>1435.9497795264542</v>
      </c>
      <c r="M10" s="94">
        <f>+'Total Funding'!S10/'Total Recipients'!S10</f>
        <v>1465.7095308100049</v>
      </c>
      <c r="N10" s="94">
        <f>+'Total Funding'!U10/'Total Recipients'!U10</f>
        <v>1693.9665100007444</v>
      </c>
      <c r="O10" s="94">
        <f>+'Total Funding'!W10/'Total Recipients'!W10</f>
        <v>1853.9367554930318</v>
      </c>
      <c r="P10" s="94">
        <f>+'Total Funding'!Y10/'Total Recipients'!Y10</f>
        <v>1858.2311633682184</v>
      </c>
      <c r="Q10" s="94">
        <f>+'Total Funding'!AA10/'Total Recipients'!AA10</f>
        <v>1987.3466017272262</v>
      </c>
      <c r="R10" s="94">
        <f>+'Total Funding'!AC10/'Total Recipients'!AC10</f>
        <v>2258.4828613463819</v>
      </c>
      <c r="S10" s="94">
        <f>+'Total Funding'!AE10/'Total Recipients'!AE10</f>
        <v>2397.9535639486048</v>
      </c>
      <c r="T10" s="94">
        <f>+'Total Funding'!AG10/'Total Recipients'!AG10</f>
        <v>2434.9180854329502</v>
      </c>
      <c r="U10" s="94">
        <f>+'Total Funding'!AI10/'Total Recipients'!AI10</f>
        <v>2409.7672714445448</v>
      </c>
      <c r="V10" s="94">
        <f>+'Total Funding'!AK10/'Total Recipients'!AK10</f>
        <v>2364.5189954140587</v>
      </c>
      <c r="W10" s="94">
        <f>+'Total Funding'!AM10/'Total Recipients'!AM10</f>
        <v>2390.7851642467126</v>
      </c>
      <c r="X10" s="94">
        <f>+'Total Funding'!AO10/'Total Recipients'!AO10</f>
        <v>2551.0527280201659</v>
      </c>
      <c r="Y10" s="94">
        <f>+'Total Funding'!AQ10/'Total Recipients'!AQ10</f>
        <v>2889.3237607512419</v>
      </c>
      <c r="Z10" s="94">
        <f>+'Total Funding'!AS10/'Total Recipients'!AS10</f>
        <v>3623.9508280665664</v>
      </c>
      <c r="AA10" s="94">
        <f>+'Total Funding'!AU10/'Total Recipients'!AU10</f>
        <v>3721.2572242272649</v>
      </c>
      <c r="AB10" s="94">
        <f>+'Total Funding'!AV10/'Total Recipients'!AV10</f>
        <v>3721.2572242272663</v>
      </c>
      <c r="AC10" s="94">
        <f>+'Total Funding'!AY10/'Total Recipients'!AY10</f>
        <v>3411.2146285962826</v>
      </c>
      <c r="AD10" s="94">
        <f>+'Total Funding'!BA10/'Total Recipients'!BA10</f>
        <v>3485.0928761195605</v>
      </c>
      <c r="AE10" s="94">
        <f>+'Total Funding'!BC10/'Total Recipients'!BC10</f>
        <v>3521.781065588717</v>
      </c>
      <c r="AF10" s="94">
        <f>+'Total Funding'!BE10/'Total Recipients'!BE10</f>
        <v>3571.0231502643933</v>
      </c>
      <c r="AG10" s="94">
        <f>+'Total Funding'!BG10/'Total Recipients'!BG10</f>
        <v>3581.9838955724399</v>
      </c>
      <c r="AH10" s="94">
        <f>+'Total Funding'!BI10/'Total Recipients'!BI10</f>
        <v>4027.3627453887229</v>
      </c>
      <c r="AI10" s="94">
        <f>+'Total Funding'!BK10/'Total Recipients'!BK10</f>
        <v>4122.9778917137528</v>
      </c>
      <c r="AJ10" s="94">
        <f>+'Total Funding'!BM10/'Total Recipients'!BM10</f>
        <v>4236.5035484836408</v>
      </c>
    </row>
    <row r="11" spans="1:36">
      <c r="A11" s="41" t="s">
        <v>22</v>
      </c>
      <c r="B11" s="94">
        <f>+'Total Funding'!B11/'Total Recipients'!B11</f>
        <v>889.84963099631</v>
      </c>
      <c r="C11" s="94">
        <f>+'Total Funding'!C11/'Total Recipients'!C11</f>
        <v>976.45379633899393</v>
      </c>
      <c r="D11" s="94">
        <f>+'Total Funding'!D11/'Total Recipients'!D11</f>
        <v>1367.0521254261012</v>
      </c>
      <c r="E11" s="94">
        <f>+'Total Funding'!E11/'Total Recipients'!E11</f>
        <v>1278.220841898293</v>
      </c>
      <c r="F11" s="94">
        <f>+'Total Funding'!F11/'Total Recipients'!F11</f>
        <v>1323.6878255836389</v>
      </c>
      <c r="G11" s="94">
        <f>+'Total Funding'!G11/'Total Recipients'!G11</f>
        <v>1307.8279787503161</v>
      </c>
      <c r="H11" s="94">
        <f>+'Total Funding'!I11/'Total Recipients'!I11</f>
        <v>1368.0466286646965</v>
      </c>
      <c r="I11" s="94">
        <f>+'Total Funding'!K11/'Total Recipients'!K11</f>
        <v>1375.1758609267986</v>
      </c>
      <c r="J11" s="94">
        <f>+'Total Funding'!M11/'Total Recipients'!M11</f>
        <v>1316.357515445625</v>
      </c>
      <c r="K11" s="94">
        <f>+'Total Funding'!O11/'Total Recipients'!O11</f>
        <v>1291.5502932224779</v>
      </c>
      <c r="L11" s="94">
        <f>+'Total Funding'!Q11/'Total Recipients'!Q11</f>
        <v>1280.1871661031491</v>
      </c>
      <c r="M11" s="94">
        <f>+'Total Funding'!S11/'Total Recipients'!S11</f>
        <v>1319.3328093699979</v>
      </c>
      <c r="N11" s="94">
        <f>+'Total Funding'!U11/'Total Recipients'!U11</f>
        <v>1498.5663135177556</v>
      </c>
      <c r="O11" s="94">
        <f>+'Total Funding'!W11/'Total Recipients'!W11</f>
        <v>1647.3580167962909</v>
      </c>
      <c r="P11" s="94">
        <f>+'Total Funding'!Y11/'Total Recipients'!Y11</f>
        <v>1679.6435818895377</v>
      </c>
      <c r="Q11" s="94">
        <f>+'Total Funding'!AA11/'Total Recipients'!AA11</f>
        <v>1784.0093141789555</v>
      </c>
      <c r="R11" s="94">
        <f>+'Total Funding'!AC11/'Total Recipients'!AC11</f>
        <v>2021.0155820923628</v>
      </c>
      <c r="S11" s="94">
        <f>+'Total Funding'!AE11/'Total Recipients'!AE11</f>
        <v>2134.6796015233404</v>
      </c>
      <c r="T11" s="94">
        <f>+'Total Funding'!AG11/'Total Recipients'!AG11</f>
        <v>2152.8547686732686</v>
      </c>
      <c r="U11" s="94">
        <f>+'Total Funding'!AI11/'Total Recipients'!AI11</f>
        <v>2157.6805026216712</v>
      </c>
      <c r="V11" s="94">
        <f>+'Total Funding'!AK11/'Total Recipients'!AK11</f>
        <v>2169.4863926662647</v>
      </c>
      <c r="W11" s="94">
        <f>+'Total Funding'!AM11/'Total Recipients'!AM11</f>
        <v>2196.2533553164412</v>
      </c>
      <c r="X11" s="94">
        <f>+'Total Funding'!AO11/'Total Recipients'!AO11</f>
        <v>2340.7761371002166</v>
      </c>
      <c r="Y11" s="94">
        <f>+'Total Funding'!AQ11/'Total Recipients'!AQ11</f>
        <v>2645.0719816546548</v>
      </c>
      <c r="Z11" s="94">
        <f>+'Total Funding'!AS11/'Total Recipients'!AS11</f>
        <v>3203.7678316536148</v>
      </c>
      <c r="AA11" s="94">
        <f>+'Total Funding'!AU11/'Total Recipients'!AU11</f>
        <v>3328.7299079251097</v>
      </c>
      <c r="AB11" s="94">
        <f>+'Total Funding'!AV11/'Total Recipients'!AV11</f>
        <v>3328.7299079251111</v>
      </c>
      <c r="AC11" s="94">
        <f>+'Total Funding'!AY11/'Total Recipients'!AY11</f>
        <v>3225.5152098224539</v>
      </c>
      <c r="AD11" s="94">
        <f>+'Total Funding'!BA11/'Total Recipients'!BA11</f>
        <v>3308.4094594337498</v>
      </c>
      <c r="AE11" s="94">
        <f>+'Total Funding'!BC11/'Total Recipients'!BC11</f>
        <v>3368.4268350001807</v>
      </c>
      <c r="AF11" s="94">
        <f>+'Total Funding'!BE11/'Total Recipients'!BE11</f>
        <v>3429.7582901827559</v>
      </c>
      <c r="AG11" s="94">
        <f>+'Total Funding'!BG11/'Total Recipients'!BG11</f>
        <v>3442.5174811718989</v>
      </c>
      <c r="AH11" s="94">
        <f>+'Total Funding'!BI11/'Total Recipients'!BI11</f>
        <v>3962.2203128523597</v>
      </c>
      <c r="AI11" s="94">
        <f>+'Total Funding'!BK11/'Total Recipients'!BK11</f>
        <v>4086.4482281902988</v>
      </c>
      <c r="AJ11" s="94">
        <f>+'Total Funding'!BM11/'Total Recipients'!BM11</f>
        <v>4169.7567320389326</v>
      </c>
    </row>
    <row r="12" spans="1:36">
      <c r="A12" s="41" t="s">
        <v>23</v>
      </c>
      <c r="B12" s="94">
        <f>+'Total Funding'!B12/'Total Recipients'!B12</f>
        <v>849.63545476713</v>
      </c>
      <c r="C12" s="94">
        <f>+'Total Funding'!C12/'Total Recipients'!C12</f>
        <v>950.72790456249015</v>
      </c>
      <c r="D12" s="94">
        <f>+'Total Funding'!D12/'Total Recipients'!D12</f>
        <v>1274.4130702591003</v>
      </c>
      <c r="E12" s="94">
        <f>+'Total Funding'!E12/'Total Recipients'!E12</f>
        <v>1304.1727526581462</v>
      </c>
      <c r="F12" s="94">
        <f>+'Total Funding'!F12/'Total Recipients'!F12</f>
        <v>1380.0110131774152</v>
      </c>
      <c r="G12" s="94">
        <f>+'Total Funding'!G12/'Total Recipients'!G12</f>
        <v>1381.9702350473233</v>
      </c>
      <c r="H12" s="94">
        <f>+'Total Funding'!I12/'Total Recipients'!I12</f>
        <v>1455.8514374693618</v>
      </c>
      <c r="I12" s="94">
        <f>+'Total Funding'!K12/'Total Recipients'!K12</f>
        <v>1471.7143819033565</v>
      </c>
      <c r="J12" s="94">
        <f>+'Total Funding'!M12/'Total Recipients'!M12</f>
        <v>1483.1241846229943</v>
      </c>
      <c r="K12" s="94">
        <f>+'Total Funding'!O12/'Total Recipients'!O12</f>
        <v>1468.8436914203317</v>
      </c>
      <c r="L12" s="94">
        <f>+'Total Funding'!Q12/'Total Recipients'!Q12</f>
        <v>1484.9641577652671</v>
      </c>
      <c r="M12" s="94">
        <f>+'Total Funding'!S12/'Total Recipients'!S12</f>
        <v>1537.3719041884988</v>
      </c>
      <c r="N12" s="94">
        <f>+'Total Funding'!U12/'Total Recipients'!U12</f>
        <v>1712.4784663604253</v>
      </c>
      <c r="O12" s="94">
        <f>+'Total Funding'!W12/'Total Recipients'!W12</f>
        <v>1906.979684780664</v>
      </c>
      <c r="P12" s="94">
        <f>+'Total Funding'!Y12/'Total Recipients'!Y12</f>
        <v>1957.5164951625586</v>
      </c>
      <c r="Q12" s="94">
        <f>+'Total Funding'!AA12/'Total Recipients'!AA12</f>
        <v>2057.7916373268954</v>
      </c>
      <c r="R12" s="94">
        <f>+'Total Funding'!AC12/'Total Recipients'!AC12</f>
        <v>2325.4925111441307</v>
      </c>
      <c r="S12" s="94">
        <f>+'Total Funding'!AE12/'Total Recipients'!AE12</f>
        <v>2469.9317083589181</v>
      </c>
      <c r="T12" s="94">
        <f>+'Total Funding'!AG12/'Total Recipients'!AG12</f>
        <v>2504.5882778581768</v>
      </c>
      <c r="U12" s="94">
        <f>+'Total Funding'!AI12/'Total Recipients'!AI12</f>
        <v>2527.785307405225</v>
      </c>
      <c r="V12" s="94">
        <f>+'Total Funding'!AK12/'Total Recipients'!AK12</f>
        <v>2512.8399536681482</v>
      </c>
      <c r="W12" s="94">
        <f>+'Total Funding'!AM12/'Total Recipients'!AM12</f>
        <v>2531.0245518268098</v>
      </c>
      <c r="X12" s="94">
        <f>+'Total Funding'!AO12/'Total Recipients'!AO12</f>
        <v>2689.2814788416658</v>
      </c>
      <c r="Y12" s="94">
        <f>+'Total Funding'!AQ12/'Total Recipients'!AQ12</f>
        <v>3026.1725977656743</v>
      </c>
      <c r="Z12" s="94">
        <f>+'Total Funding'!AS12/'Total Recipients'!AS12</f>
        <v>3584.6245082448927</v>
      </c>
      <c r="AA12" s="94">
        <f>+'Total Funding'!AU12/'Total Recipients'!AU12</f>
        <v>3706.962310524747</v>
      </c>
      <c r="AB12" s="94">
        <f>+'Total Funding'!AV12/'Total Recipients'!AV12</f>
        <v>3706.9623105247465</v>
      </c>
      <c r="AC12" s="94">
        <f>+'Total Funding'!AY12/'Total Recipients'!AY12</f>
        <v>3516.5571175265291</v>
      </c>
      <c r="AD12" s="94">
        <f>+'Total Funding'!BA12/'Total Recipients'!BA12</f>
        <v>3574.8471331853498</v>
      </c>
      <c r="AE12" s="94">
        <f>+'Total Funding'!BC12/'Total Recipients'!BC12</f>
        <v>3630.2435726686504</v>
      </c>
      <c r="AF12" s="94">
        <f>+'Total Funding'!BE12/'Total Recipients'!BE12</f>
        <v>3677.1112808388566</v>
      </c>
      <c r="AG12" s="94">
        <f>+'Total Funding'!BG12/'Total Recipients'!BG12</f>
        <v>3667.2966261950482</v>
      </c>
      <c r="AH12" s="94">
        <f>+'Total Funding'!BI12/'Total Recipients'!BI12</f>
        <v>3869.9963584248817</v>
      </c>
      <c r="AI12" s="94">
        <f>+'Total Funding'!BK12/'Total Recipients'!BK12</f>
        <v>3972.6607191871908</v>
      </c>
      <c r="AJ12" s="94">
        <f>+'Total Funding'!BM12/'Total Recipients'!BM12</f>
        <v>4043.5498434380697</v>
      </c>
    </row>
    <row r="13" spans="1:36">
      <c r="A13" s="41" t="s">
        <v>24</v>
      </c>
      <c r="B13" s="94">
        <f>+'Total Funding'!B13/'Total Recipients'!B13</f>
        <v>850.5125778816199</v>
      </c>
      <c r="C13" s="94">
        <f>+'Total Funding'!C13/'Total Recipients'!C13</f>
        <v>989.5353510206985</v>
      </c>
      <c r="D13" s="94">
        <f>+'Total Funding'!D13/'Total Recipients'!D13</f>
        <v>1453.2554589345477</v>
      </c>
      <c r="E13" s="94">
        <f>+'Total Funding'!E13/'Total Recipients'!E13</f>
        <v>1430.187328563258</v>
      </c>
      <c r="F13" s="94">
        <f>+'Total Funding'!F13/'Total Recipients'!F13</f>
        <v>1480.1594007367605</v>
      </c>
      <c r="G13" s="94">
        <f>+'Total Funding'!G13/'Total Recipients'!G13</f>
        <v>1479.5911771390295</v>
      </c>
      <c r="H13" s="94">
        <f>+'Total Funding'!I13/'Total Recipients'!I13</f>
        <v>1548.878498755998</v>
      </c>
      <c r="I13" s="94">
        <f>+'Total Funding'!K13/'Total Recipients'!K13</f>
        <v>1549.6163404749411</v>
      </c>
      <c r="J13" s="94">
        <f>+'Total Funding'!M13/'Total Recipients'!M13</f>
        <v>1528.5140068634848</v>
      </c>
      <c r="K13" s="94">
        <f>+'Total Funding'!O13/'Total Recipients'!O13</f>
        <v>1547.5744735209314</v>
      </c>
      <c r="L13" s="94">
        <f>+'Total Funding'!Q13/'Total Recipients'!Q13</f>
        <v>1555.8557621375612</v>
      </c>
      <c r="M13" s="94">
        <f>+'Total Funding'!S13/'Total Recipients'!S13</f>
        <v>1643.5908195479228</v>
      </c>
      <c r="N13" s="94">
        <f>+'Total Funding'!U13/'Total Recipients'!U13</f>
        <v>1837.8438062681037</v>
      </c>
      <c r="O13" s="94">
        <f>+'Total Funding'!W13/'Total Recipients'!W13</f>
        <v>2040.3751437988756</v>
      </c>
      <c r="P13" s="94">
        <f>+'Total Funding'!Y13/'Total Recipients'!Y13</f>
        <v>2074.6559171321542</v>
      </c>
      <c r="Q13" s="94">
        <f>+'Total Funding'!AA13/'Total Recipients'!AA13</f>
        <v>2203.4434114634628</v>
      </c>
      <c r="R13" s="94">
        <f>+'Total Funding'!AC13/'Total Recipients'!AC13</f>
        <v>2513.9028966825567</v>
      </c>
      <c r="S13" s="94">
        <f>+'Total Funding'!AE13/'Total Recipients'!AE13</f>
        <v>2643.7264463936735</v>
      </c>
      <c r="T13" s="94">
        <f>+'Total Funding'!AG13/'Total Recipients'!AG13</f>
        <v>2662.7797342826266</v>
      </c>
      <c r="U13" s="94">
        <f>+'Total Funding'!AI13/'Total Recipients'!AI13</f>
        <v>2663.1207554505181</v>
      </c>
      <c r="V13" s="94">
        <f>+'Total Funding'!AK13/'Total Recipients'!AK13</f>
        <v>2587.9818900769787</v>
      </c>
      <c r="W13" s="94">
        <f>+'Total Funding'!AM13/'Total Recipients'!AM13</f>
        <v>2673.1946139771344</v>
      </c>
      <c r="X13" s="94">
        <f>+'Total Funding'!AO13/'Total Recipients'!AO13</f>
        <v>2841.5810651324041</v>
      </c>
      <c r="Y13" s="94">
        <f>+'Total Funding'!AQ13/'Total Recipients'!AQ13</f>
        <v>3142.4483826933351</v>
      </c>
      <c r="Z13" s="94">
        <f>+'Total Funding'!AS13/'Total Recipients'!AS13</f>
        <v>3773.5761090140713</v>
      </c>
      <c r="AA13" s="94">
        <f>+'Total Funding'!AU13/'Total Recipients'!AU13</f>
        <v>3871.9944811474147</v>
      </c>
      <c r="AB13" s="94">
        <f>+'Total Funding'!AV13/'Total Recipients'!AV13</f>
        <v>3871.9944811474161</v>
      </c>
      <c r="AC13" s="94">
        <f>+'Total Funding'!AY13/'Total Recipients'!AY13</f>
        <v>3673.8340298053258</v>
      </c>
      <c r="AD13" s="94">
        <f>+'Total Funding'!BA13/'Total Recipients'!BA13</f>
        <v>3708.257199697854</v>
      </c>
      <c r="AE13" s="94">
        <f>+'Total Funding'!BC13/'Total Recipients'!BC13</f>
        <v>3736.8211361923536</v>
      </c>
      <c r="AF13" s="94">
        <f>+'Total Funding'!BE13/'Total Recipients'!BE13</f>
        <v>3756.0131499163122</v>
      </c>
      <c r="AG13" s="94">
        <f>+'Total Funding'!BG13/'Total Recipients'!BG13</f>
        <v>3756.1146095693593</v>
      </c>
      <c r="AH13" s="94">
        <f>+'Total Funding'!BI13/'Total Recipients'!BI13</f>
        <v>4006.9367892577256</v>
      </c>
      <c r="AI13" s="94">
        <f>+'Total Funding'!BK13/'Total Recipients'!BK13</f>
        <v>4140.6889408510333</v>
      </c>
      <c r="AJ13" s="94">
        <f>+'Total Funding'!BM13/'Total Recipients'!BM13</f>
        <v>4188.4116061880513</v>
      </c>
    </row>
    <row r="14" spans="1:36">
      <c r="A14" s="41" t="s">
        <v>25</v>
      </c>
      <c r="B14" s="94">
        <f>+'Total Funding'!B14/'Total Recipients'!B14</f>
        <v>841.1915504204826</v>
      </c>
      <c r="C14" s="94">
        <f>+'Total Funding'!C14/'Total Recipients'!C14</f>
        <v>988.78721849638578</v>
      </c>
      <c r="D14" s="94">
        <f>+'Total Funding'!D14/'Total Recipients'!D14</f>
        <v>1292.4965004666044</v>
      </c>
      <c r="E14" s="94">
        <f>+'Total Funding'!E14/'Total Recipients'!E14</f>
        <v>1175.8105933094887</v>
      </c>
      <c r="F14" s="94">
        <f>+'Total Funding'!F14/'Total Recipients'!F14</f>
        <v>1254.7057497181511</v>
      </c>
      <c r="G14" s="94">
        <f>+'Total Funding'!G14/'Total Recipients'!G14</f>
        <v>1299.04395890911</v>
      </c>
      <c r="H14" s="94">
        <f>+'Total Funding'!I14/'Total Recipients'!I14</f>
        <v>1401.3422565422566</v>
      </c>
      <c r="I14" s="94">
        <f>+'Total Funding'!K14/'Total Recipients'!K14</f>
        <v>1417.3704642130572</v>
      </c>
      <c r="J14" s="94">
        <f>+'Total Funding'!M14/'Total Recipients'!M14</f>
        <v>1351.3036506116207</v>
      </c>
      <c r="K14" s="94">
        <f>+'Total Funding'!O14/'Total Recipients'!O14</f>
        <v>1338.7402145930812</v>
      </c>
      <c r="L14" s="94">
        <f>+'Total Funding'!Q14/'Total Recipients'!Q14</f>
        <v>1325.6603791013893</v>
      </c>
      <c r="M14" s="94">
        <f>+'Total Funding'!S14/'Total Recipients'!S14</f>
        <v>1391.7884893647808</v>
      </c>
      <c r="N14" s="94">
        <f>+'Total Funding'!U14/'Total Recipients'!U14</f>
        <v>1580.6460361096663</v>
      </c>
      <c r="O14" s="94">
        <f>+'Total Funding'!W14/'Total Recipients'!W14</f>
        <v>1734.1426846590909</v>
      </c>
      <c r="P14" s="94">
        <f>+'Total Funding'!Y14/'Total Recipients'!Y14</f>
        <v>1768.2043902892754</v>
      </c>
      <c r="Q14" s="94">
        <f>+'Total Funding'!AA14/'Total Recipients'!AA14</f>
        <v>1886.2873658880787</v>
      </c>
      <c r="R14" s="94">
        <f>+'Total Funding'!AC14/'Total Recipients'!AC14</f>
        <v>2136.7863419781379</v>
      </c>
      <c r="S14" s="94">
        <f>+'Total Funding'!AE14/'Total Recipients'!AE14</f>
        <v>2264.2211805555557</v>
      </c>
      <c r="T14" s="94">
        <f>+'Total Funding'!AG14/'Total Recipients'!AG14</f>
        <v>2295.7771517073529</v>
      </c>
      <c r="U14" s="94">
        <f>+'Total Funding'!AI14/'Total Recipients'!AI14</f>
        <v>2318.3190624011959</v>
      </c>
      <c r="V14" s="94">
        <f>+'Total Funding'!AK14/'Total Recipients'!AK14</f>
        <v>2302.4190608726881</v>
      </c>
      <c r="W14" s="94">
        <f>+'Total Funding'!AM14/'Total Recipients'!AM14</f>
        <v>2336.362821694649</v>
      </c>
      <c r="X14" s="94">
        <f>+'Total Funding'!AO14/'Total Recipients'!AO14</f>
        <v>2498.2135191165894</v>
      </c>
      <c r="Y14" s="94">
        <f>+'Total Funding'!AQ14/'Total Recipients'!AQ14</f>
        <v>2832.0445133665667</v>
      </c>
      <c r="Z14" s="94">
        <f>+'Total Funding'!AS14/'Total Recipients'!AS14</f>
        <v>3321.111646982491</v>
      </c>
      <c r="AA14" s="94">
        <f>+'Total Funding'!AU14/'Total Recipients'!AU14</f>
        <v>3352.2339488631887</v>
      </c>
      <c r="AB14" s="94">
        <f>+'Total Funding'!AV14/'Total Recipients'!AV14</f>
        <v>3352.2339488631901</v>
      </c>
      <c r="AC14" s="94">
        <f>+'Total Funding'!AY14/'Total Recipients'!AY14</f>
        <v>3227.981041920375</v>
      </c>
      <c r="AD14" s="94">
        <f>+'Total Funding'!BA14/'Total Recipients'!BA14</f>
        <v>3297.2651351977297</v>
      </c>
      <c r="AE14" s="94">
        <f>+'Total Funding'!BC14/'Total Recipients'!BC14</f>
        <v>3316.8274064954958</v>
      </c>
      <c r="AF14" s="94">
        <f>+'Total Funding'!BE14/'Total Recipients'!BE14</f>
        <v>3355.7427685590301</v>
      </c>
      <c r="AG14" s="94">
        <f>+'Total Funding'!BG14/'Total Recipients'!BG14</f>
        <v>3369.6951328990231</v>
      </c>
      <c r="AH14" s="94">
        <f>+'Total Funding'!BI14/'Total Recipients'!BI14</f>
        <v>3548.5846600487503</v>
      </c>
      <c r="AI14" s="94">
        <f>+'Total Funding'!BK14/'Total Recipients'!BK14</f>
        <v>3645.1876387635912</v>
      </c>
      <c r="AJ14" s="94">
        <f>+'Total Funding'!BM14/'Total Recipients'!BM14</f>
        <v>3725.7880300930701</v>
      </c>
    </row>
    <row r="15" spans="1:36">
      <c r="A15" s="41" t="s">
        <v>26</v>
      </c>
      <c r="B15" s="94">
        <f>+'Total Funding'!B15/'Total Recipients'!B15</f>
        <v>878.64514618787894</v>
      </c>
      <c r="C15" s="94">
        <f>+'Total Funding'!C15/'Total Recipients'!C15</f>
        <v>1037.4284139121264</v>
      </c>
      <c r="D15" s="94">
        <f>+'Total Funding'!D15/'Total Recipients'!D15</f>
        <v>1390.2436685149107</v>
      </c>
      <c r="E15" s="94">
        <f>+'Total Funding'!E15/'Total Recipients'!E15</f>
        <v>1430.3552014606414</v>
      </c>
      <c r="F15" s="94">
        <f>+'Total Funding'!F15/'Total Recipients'!F15</f>
        <v>1425.6775755487934</v>
      </c>
      <c r="G15" s="94">
        <f>+'Total Funding'!G15/'Total Recipients'!G15</f>
        <v>1425.2086936073224</v>
      </c>
      <c r="H15" s="94">
        <f>+'Total Funding'!I15/'Total Recipients'!I15</f>
        <v>1475.8248313090419</v>
      </c>
      <c r="I15" s="94">
        <f>+'Total Funding'!K15/'Total Recipients'!K15</f>
        <v>1492.9491903007454</v>
      </c>
      <c r="J15" s="94">
        <f>+'Total Funding'!M15/'Total Recipients'!M15</f>
        <v>1536.2740868988635</v>
      </c>
      <c r="K15" s="94">
        <f>+'Total Funding'!O15/'Total Recipients'!O15</f>
        <v>1553.426349567329</v>
      </c>
      <c r="L15" s="94">
        <f>+'Total Funding'!Q15/'Total Recipients'!Q15</f>
        <v>1566.6872344649594</v>
      </c>
      <c r="M15" s="94">
        <f>+'Total Funding'!S15/'Total Recipients'!S15</f>
        <v>1633.349046760884</v>
      </c>
      <c r="N15" s="94">
        <f>+'Total Funding'!U15/'Total Recipients'!U15</f>
        <v>1839.8018105584144</v>
      </c>
      <c r="O15" s="94">
        <f>+'Total Funding'!W15/'Total Recipients'!W15</f>
        <v>2044.8992696117605</v>
      </c>
      <c r="P15" s="94">
        <f>+'Total Funding'!Y15/'Total Recipients'!Y15</f>
        <v>2110.6970252915739</v>
      </c>
      <c r="Q15" s="94">
        <f>+'Total Funding'!AA15/'Total Recipients'!AA15</f>
        <v>2237.7767463896544</v>
      </c>
      <c r="R15" s="94">
        <f>+'Total Funding'!AC15/'Total Recipients'!AC15</f>
        <v>2577.8269728381288</v>
      </c>
      <c r="S15" s="94">
        <f>+'Total Funding'!AE15/'Total Recipients'!AE15</f>
        <v>2742.2464508801818</v>
      </c>
      <c r="T15" s="94">
        <f>+'Total Funding'!AG15/'Total Recipients'!AG15</f>
        <v>2772.3957035906092</v>
      </c>
      <c r="U15" s="94">
        <f>+'Total Funding'!AI15/'Total Recipients'!AI15</f>
        <v>2779.7684760414731</v>
      </c>
      <c r="V15" s="94">
        <f>+'Total Funding'!AK15/'Total Recipients'!AK15</f>
        <v>2738.7870366518287</v>
      </c>
      <c r="W15" s="94">
        <f>+'Total Funding'!AM15/'Total Recipients'!AM15</f>
        <v>2783.2621242931559</v>
      </c>
      <c r="X15" s="94">
        <f>+'Total Funding'!AO15/'Total Recipients'!AO15</f>
        <v>2971.1695389420793</v>
      </c>
      <c r="Y15" s="94">
        <f>+'Total Funding'!AQ15/'Total Recipients'!AQ15</f>
        <v>3323.3835414476553</v>
      </c>
      <c r="Z15" s="94">
        <f>+'Total Funding'!AS15/'Total Recipients'!AS15</f>
        <v>4108.4345137204027</v>
      </c>
      <c r="AA15" s="94">
        <f>+'Total Funding'!AU15/'Total Recipients'!AU15</f>
        <v>4157.2933079771246</v>
      </c>
      <c r="AB15" s="94">
        <f>+'Total Funding'!AV15/'Total Recipients'!AV15</f>
        <v>4157.2933079771246</v>
      </c>
      <c r="AC15" s="94">
        <f>+'Total Funding'!AY15/'Total Recipients'!AY15</f>
        <v>3839.8839696498862</v>
      </c>
      <c r="AD15" s="94">
        <f>+'Total Funding'!BA15/'Total Recipients'!BA15</f>
        <v>3949.0022190895415</v>
      </c>
      <c r="AE15" s="94">
        <f>+'Total Funding'!BC15/'Total Recipients'!BC15</f>
        <v>4003.5662808619145</v>
      </c>
      <c r="AF15" s="94">
        <f>+'Total Funding'!BE15/'Total Recipients'!BE15</f>
        <v>4047.9566098111927</v>
      </c>
      <c r="AG15" s="94">
        <f>+'Total Funding'!BG15/'Total Recipients'!BG15</f>
        <v>4071.6385854054724</v>
      </c>
      <c r="AH15" s="94">
        <f>+'Total Funding'!BI15/'Total Recipients'!BI15</f>
        <v>4363.8808056872031</v>
      </c>
      <c r="AI15" s="94">
        <f>+'Total Funding'!BK15/'Total Recipients'!BK15</f>
        <v>4471.2538526855969</v>
      </c>
      <c r="AJ15" s="94">
        <f>+'Total Funding'!BM15/'Total Recipients'!BM15</f>
        <v>4571.3659729740893</v>
      </c>
    </row>
    <row r="16" spans="1:36">
      <c r="A16" s="41" t="s">
        <v>27</v>
      </c>
      <c r="B16" s="94">
        <f>+'Total Funding'!B16/'Total Recipients'!B16</f>
        <v>881.49588157364212</v>
      </c>
      <c r="C16" s="94">
        <f>+'Total Funding'!C16/'Total Recipients'!C16</f>
        <v>1014.1865676880418</v>
      </c>
      <c r="D16" s="94">
        <f>+'Total Funding'!D16/'Total Recipients'!D16</f>
        <v>1274.1750077651809</v>
      </c>
      <c r="E16" s="94">
        <f>+'Total Funding'!E16/'Total Recipients'!E16</f>
        <v>1282.8007467473724</v>
      </c>
      <c r="F16" s="94">
        <f>+'Total Funding'!F16/'Total Recipients'!F16</f>
        <v>1296.8602970502368</v>
      </c>
      <c r="G16" s="94">
        <f>+'Total Funding'!G16/'Total Recipients'!G16</f>
        <v>1288.2615498046155</v>
      </c>
      <c r="H16" s="94">
        <f>+'Total Funding'!I16/'Total Recipients'!I16</f>
        <v>1370.3934833163491</v>
      </c>
      <c r="I16" s="94">
        <f>+'Total Funding'!K16/'Total Recipients'!K16</f>
        <v>1369.7873676568456</v>
      </c>
      <c r="J16" s="94">
        <f>+'Total Funding'!M16/'Total Recipients'!M16</f>
        <v>1404.5224867892489</v>
      </c>
      <c r="K16" s="94">
        <f>+'Total Funding'!O16/'Total Recipients'!O16</f>
        <v>1402.7372262773722</v>
      </c>
      <c r="L16" s="94">
        <f>+'Total Funding'!Q16/'Total Recipients'!Q16</f>
        <v>1421.903885864464</v>
      </c>
      <c r="M16" s="94">
        <f>+'Total Funding'!S16/'Total Recipients'!S16</f>
        <v>1476.6010919511834</v>
      </c>
      <c r="N16" s="94">
        <f>+'Total Funding'!U16/'Total Recipients'!U16</f>
        <v>1714.780218279343</v>
      </c>
      <c r="O16" s="94">
        <f>+'Total Funding'!W16/'Total Recipients'!W16</f>
        <v>1896.4488892985528</v>
      </c>
      <c r="P16" s="94">
        <f>+'Total Funding'!Y16/'Total Recipients'!Y16</f>
        <v>1935.3433743912919</v>
      </c>
      <c r="Q16" s="94">
        <f>+'Total Funding'!AA16/'Total Recipients'!AA16</f>
        <v>2064.2641390480126</v>
      </c>
      <c r="R16" s="94">
        <f>+'Total Funding'!AC16/'Total Recipients'!AC16</f>
        <v>2336.69939585261</v>
      </c>
      <c r="S16" s="94">
        <f>+'Total Funding'!AE16/'Total Recipients'!AE16</f>
        <v>2499.1511383277416</v>
      </c>
      <c r="T16" s="94">
        <f>+'Total Funding'!AG16/'Total Recipients'!AG16</f>
        <v>2548.3049675566431</v>
      </c>
      <c r="U16" s="94">
        <f>+'Total Funding'!AI16/'Total Recipients'!AI16</f>
        <v>2545.5845560591324</v>
      </c>
      <c r="V16" s="94">
        <f>+'Total Funding'!AK16/'Total Recipients'!AK16</f>
        <v>2519.8345895911411</v>
      </c>
      <c r="W16" s="94">
        <f>+'Total Funding'!AM16/'Total Recipients'!AM16</f>
        <v>2556.9086534018611</v>
      </c>
      <c r="X16" s="94">
        <f>+'Total Funding'!AO16/'Total Recipients'!AO16</f>
        <v>2724.3108989098387</v>
      </c>
      <c r="Y16" s="94">
        <f>+'Total Funding'!AQ16/'Total Recipients'!AQ16</f>
        <v>3048.5171076809997</v>
      </c>
      <c r="Z16" s="94">
        <f>+'Total Funding'!AS16/'Total Recipients'!AS16</f>
        <v>3731.6408249459223</v>
      </c>
      <c r="AA16" s="94">
        <f>+'Total Funding'!AU16/'Total Recipients'!AU16</f>
        <v>3833.7813040585511</v>
      </c>
      <c r="AB16" s="94">
        <f>+'Total Funding'!AV16/'Total Recipients'!AV16</f>
        <v>3833.7813040585502</v>
      </c>
      <c r="AC16" s="94">
        <f>+'Total Funding'!AY16/'Total Recipients'!AY16</f>
        <v>3568.5929061761085</v>
      </c>
      <c r="AD16" s="94">
        <f>+'Total Funding'!BA16/'Total Recipients'!BA16</f>
        <v>3592.3931423116296</v>
      </c>
      <c r="AE16" s="94">
        <f>+'Total Funding'!BC16/'Total Recipients'!BC16</f>
        <v>3632.2696144870788</v>
      </c>
      <c r="AF16" s="94">
        <f>+'Total Funding'!BE16/'Total Recipients'!BE16</f>
        <v>3696.0839810964781</v>
      </c>
      <c r="AG16" s="94">
        <f>+'Total Funding'!BG16/'Total Recipients'!BG16</f>
        <v>3702.0545345875166</v>
      </c>
      <c r="AH16" s="94">
        <f>+'Total Funding'!BI16/'Total Recipients'!BI16</f>
        <v>3992.2219569309573</v>
      </c>
      <c r="AI16" s="94">
        <f>+'Total Funding'!BK16/'Total Recipients'!BK16</f>
        <v>4115.3935210616019</v>
      </c>
      <c r="AJ16" s="94">
        <f>+'Total Funding'!BM16/'Total Recipients'!BM16</f>
        <v>4186.3388277108797</v>
      </c>
    </row>
    <row r="17" spans="1:36">
      <c r="A17" s="41" t="s">
        <v>28</v>
      </c>
      <c r="B17" s="94">
        <f>+'Total Funding'!B17/'Total Recipients'!B17</f>
        <v>782.08536197295143</v>
      </c>
      <c r="C17" s="94">
        <f>+'Total Funding'!C17/'Total Recipients'!C17</f>
        <v>975.68208620546466</v>
      </c>
      <c r="D17" s="94">
        <f>+'Total Funding'!D17/'Total Recipients'!D17</f>
        <v>1295.9143555413877</v>
      </c>
      <c r="E17" s="94">
        <f>+'Total Funding'!E17/'Total Recipients'!E17</f>
        <v>1341.4693643252026</v>
      </c>
      <c r="F17" s="94">
        <f>+'Total Funding'!F17/'Total Recipients'!F17</f>
        <v>1379.1937143329749</v>
      </c>
      <c r="G17" s="94">
        <f>+'Total Funding'!G17/'Total Recipients'!G17</f>
        <v>1378.253992944195</v>
      </c>
      <c r="H17" s="94">
        <f>+'Total Funding'!I17/'Total Recipients'!I17</f>
        <v>1439.3481999159042</v>
      </c>
      <c r="I17" s="94">
        <f>+'Total Funding'!K17/'Total Recipients'!K17</f>
        <v>1434.7626766649012</v>
      </c>
      <c r="J17" s="94">
        <f>+'Total Funding'!M17/'Total Recipients'!M17</f>
        <v>1423.3795752854551</v>
      </c>
      <c r="K17" s="94">
        <f>+'Total Funding'!O17/'Total Recipients'!O17</f>
        <v>1442.6311892786855</v>
      </c>
      <c r="L17" s="94">
        <f>+'Total Funding'!Q17/'Total Recipients'!Q17</f>
        <v>1449.2718667664183</v>
      </c>
      <c r="M17" s="94">
        <f>+'Total Funding'!S17/'Total Recipients'!S17</f>
        <v>1514.4917639716871</v>
      </c>
      <c r="N17" s="94">
        <f>+'Total Funding'!U17/'Total Recipients'!U17</f>
        <v>1708.0276757977972</v>
      </c>
      <c r="O17" s="94">
        <f>+'Total Funding'!W17/'Total Recipients'!W17</f>
        <v>1893.4943710481673</v>
      </c>
      <c r="P17" s="94">
        <f>+'Total Funding'!Y17/'Total Recipients'!Y17</f>
        <v>1928.4782170515223</v>
      </c>
      <c r="Q17" s="94">
        <f>+'Total Funding'!AA17/'Total Recipients'!AA17</f>
        <v>2053.6994577713717</v>
      </c>
      <c r="R17" s="94">
        <f>+'Total Funding'!AC17/'Total Recipients'!AC17</f>
        <v>2312.075692061489</v>
      </c>
      <c r="S17" s="94">
        <f>+'Total Funding'!AE17/'Total Recipients'!AE17</f>
        <v>2472.2416478729215</v>
      </c>
      <c r="T17" s="94">
        <f>+'Total Funding'!AG17/'Total Recipients'!AG17</f>
        <v>2497.0520402741963</v>
      </c>
      <c r="U17" s="94">
        <f>+'Total Funding'!AI17/'Total Recipients'!AI17</f>
        <v>2531.998364813885</v>
      </c>
      <c r="V17" s="94">
        <f>+'Total Funding'!AK17/'Total Recipients'!AK17</f>
        <v>2487.0557766218949</v>
      </c>
      <c r="W17" s="94">
        <f>+'Total Funding'!AM17/'Total Recipients'!AM17</f>
        <v>2508.4693441789527</v>
      </c>
      <c r="X17" s="94">
        <f>+'Total Funding'!AO17/'Total Recipients'!AO17</f>
        <v>2679.8054684131494</v>
      </c>
      <c r="Y17" s="94">
        <f>+'Total Funding'!AQ17/'Total Recipients'!AQ17</f>
        <v>3008.8431562089713</v>
      </c>
      <c r="Z17" s="94">
        <f>+'Total Funding'!AS17/'Total Recipients'!AS17</f>
        <v>3556.0169705494309</v>
      </c>
      <c r="AA17" s="94">
        <f>+'Total Funding'!AU17/'Total Recipients'!AU17</f>
        <v>3668.3484737453364</v>
      </c>
      <c r="AB17" s="94">
        <f>+'Total Funding'!AV17/'Total Recipients'!AV17</f>
        <v>3668.348473745335</v>
      </c>
      <c r="AC17" s="94">
        <f>+'Total Funding'!AY17/'Total Recipients'!AY17</f>
        <v>3451.0779585049731</v>
      </c>
      <c r="AD17" s="94">
        <f>+'Total Funding'!BA17/'Total Recipients'!BA17</f>
        <v>3524.1974059420968</v>
      </c>
      <c r="AE17" s="94">
        <f>+'Total Funding'!BC17/'Total Recipients'!BC17</f>
        <v>3568.9816554888816</v>
      </c>
      <c r="AF17" s="94">
        <f>+'Total Funding'!BE17/'Total Recipients'!BE17</f>
        <v>3620.5074234752842</v>
      </c>
      <c r="AG17" s="94">
        <f>+'Total Funding'!BG17/'Total Recipients'!BG17</f>
        <v>3643.8658362489582</v>
      </c>
      <c r="AH17" s="94">
        <f>+'Total Funding'!BI17/'Total Recipients'!BI17</f>
        <v>3894.4401312938467</v>
      </c>
      <c r="AI17" s="94">
        <f>+'Total Funding'!BK17/'Total Recipients'!BK17</f>
        <v>4051.1970921313732</v>
      </c>
      <c r="AJ17" s="94">
        <f>+'Total Funding'!BM17/'Total Recipients'!BM17</f>
        <v>4097.5223229633793</v>
      </c>
    </row>
    <row r="18" spans="1:36">
      <c r="A18" s="41" t="s">
        <v>29</v>
      </c>
      <c r="B18" s="94">
        <f>+'Total Funding'!B18/'Total Recipients'!B18</f>
        <v>888.62414822183541</v>
      </c>
      <c r="C18" s="94">
        <f>+'Total Funding'!C18/'Total Recipients'!C18</f>
        <v>993.25060615644111</v>
      </c>
      <c r="D18" s="94">
        <f>+'Total Funding'!D18/'Total Recipients'!D18</f>
        <v>1383.3972382483685</v>
      </c>
      <c r="E18" s="94">
        <f>+'Total Funding'!E18/'Total Recipients'!E18</f>
        <v>1289.7683549371902</v>
      </c>
      <c r="F18" s="94">
        <f>+'Total Funding'!F18/'Total Recipients'!F18</f>
        <v>1304.6636301093636</v>
      </c>
      <c r="G18" s="94">
        <f>+'Total Funding'!G18/'Total Recipients'!G18</f>
        <v>1280.9167406023814</v>
      </c>
      <c r="H18" s="94">
        <f>+'Total Funding'!I18/'Total Recipients'!I18</f>
        <v>1337.0551810084171</v>
      </c>
      <c r="I18" s="94">
        <f>+'Total Funding'!K18/'Total Recipients'!K18</f>
        <v>1359.7273103863824</v>
      </c>
      <c r="J18" s="94">
        <f>+'Total Funding'!M18/'Total Recipients'!M18</f>
        <v>1356.1422698006361</v>
      </c>
      <c r="K18" s="94">
        <f>+'Total Funding'!O18/'Total Recipients'!O18</f>
        <v>1361.3680340479948</v>
      </c>
      <c r="L18" s="94">
        <f>+'Total Funding'!Q18/'Total Recipients'!Q18</f>
        <v>1373.3285480144548</v>
      </c>
      <c r="M18" s="94">
        <f>+'Total Funding'!S18/'Total Recipients'!S18</f>
        <v>1428.1179436675202</v>
      </c>
      <c r="N18" s="94">
        <f>+'Total Funding'!U18/'Total Recipients'!U18</f>
        <v>1615.8017253237438</v>
      </c>
      <c r="O18" s="94">
        <f>+'Total Funding'!W18/'Total Recipients'!W18</f>
        <v>1791.91146055734</v>
      </c>
      <c r="P18" s="94">
        <f>+'Total Funding'!Y18/'Total Recipients'!Y18</f>
        <v>1850.2317672010242</v>
      </c>
      <c r="Q18" s="94">
        <f>+'Total Funding'!AA18/'Total Recipients'!AA18</f>
        <v>1978.336708587078</v>
      </c>
      <c r="R18" s="94">
        <f>+'Total Funding'!AC18/'Total Recipients'!AC18</f>
        <v>2245.3477543770618</v>
      </c>
      <c r="S18" s="94">
        <f>+'Total Funding'!AE18/'Total Recipients'!AE18</f>
        <v>2359.1213993464589</v>
      </c>
      <c r="T18" s="94">
        <f>+'Total Funding'!AG18/'Total Recipients'!AG18</f>
        <v>2441.922605602721</v>
      </c>
      <c r="U18" s="94">
        <f>+'Total Funding'!AI18/'Total Recipients'!AI18</f>
        <v>2455.9193592075221</v>
      </c>
      <c r="V18" s="94">
        <f>+'Total Funding'!AK18/'Total Recipients'!AK18</f>
        <v>2423.0314152368619</v>
      </c>
      <c r="W18" s="94">
        <f>+'Total Funding'!AM18/'Total Recipients'!AM18</f>
        <v>2464.5944502849557</v>
      </c>
      <c r="X18" s="94">
        <f>+'Total Funding'!AO18/'Total Recipients'!AO18</f>
        <v>2628.1849808805291</v>
      </c>
      <c r="Y18" s="94">
        <f>+'Total Funding'!AQ18/'Total Recipients'!AQ18</f>
        <v>2989.5759066951309</v>
      </c>
      <c r="Z18" s="94">
        <f>+'Total Funding'!AS18/'Total Recipients'!AS18</f>
        <v>3657.9164764230131</v>
      </c>
      <c r="AA18" s="94">
        <f>+'Total Funding'!AU18/'Total Recipients'!AU18</f>
        <v>3714.8830151934244</v>
      </c>
      <c r="AB18" s="94">
        <f>+'Total Funding'!AV18/'Total Recipients'!AV18</f>
        <v>3714.8830151934253</v>
      </c>
      <c r="AC18" s="94">
        <f>+'Total Funding'!AY18/'Total Recipients'!AY18</f>
        <v>3529.9161470895106</v>
      </c>
      <c r="AD18" s="94">
        <f>+'Total Funding'!BA18/'Total Recipients'!BA18</f>
        <v>3602.4093182940319</v>
      </c>
      <c r="AE18" s="94">
        <f>+'Total Funding'!BC18/'Total Recipients'!BC18</f>
        <v>3636.6834985014457</v>
      </c>
      <c r="AF18" s="94">
        <f>+'Total Funding'!BE18/'Total Recipients'!BE18</f>
        <v>3685.0035509599443</v>
      </c>
      <c r="AG18" s="94">
        <f>+'Total Funding'!BG18/'Total Recipients'!BG18</f>
        <v>3701.634795985849</v>
      </c>
      <c r="AH18" s="94">
        <f>+'Total Funding'!BI18/'Total Recipients'!BI18</f>
        <v>3963.1462468061445</v>
      </c>
      <c r="AI18" s="94">
        <f>+'Total Funding'!BK18/'Total Recipients'!BK18</f>
        <v>4081.148829750211</v>
      </c>
      <c r="AJ18" s="94">
        <f>+'Total Funding'!BM18/'Total Recipients'!BM18</f>
        <v>4145.6562785047818</v>
      </c>
    </row>
    <row r="19" spans="1:36">
      <c r="A19" s="41" t="s">
        <v>30</v>
      </c>
      <c r="B19" s="94">
        <f>+'Total Funding'!B19/'Total Recipients'!B19</f>
        <v>880.35775803144224</v>
      </c>
      <c r="C19" s="94">
        <f>+'Total Funding'!C19/'Total Recipients'!C19</f>
        <v>1048.3825118276684</v>
      </c>
      <c r="D19" s="94">
        <f>+'Total Funding'!D19/'Total Recipients'!D19</f>
        <v>1376.5260331330785</v>
      </c>
      <c r="E19" s="94">
        <f>+'Total Funding'!E19/'Total Recipients'!E19</f>
        <v>1371.3725984445605</v>
      </c>
      <c r="F19" s="94">
        <f>+'Total Funding'!F19/'Total Recipients'!F19</f>
        <v>1395.6130725462303</v>
      </c>
      <c r="G19" s="94">
        <f>+'Total Funding'!G19/'Total Recipients'!G19</f>
        <v>1401.8116691383757</v>
      </c>
      <c r="H19" s="94">
        <f>+'Total Funding'!I19/'Total Recipients'!I19</f>
        <v>1454.7264535348934</v>
      </c>
      <c r="I19" s="94">
        <f>+'Total Funding'!K19/'Total Recipients'!K19</f>
        <v>1461.5139638524388</v>
      </c>
      <c r="J19" s="94">
        <f>+'Total Funding'!M19/'Total Recipients'!M19</f>
        <v>1438.5778623313731</v>
      </c>
      <c r="K19" s="94">
        <f>+'Total Funding'!O19/'Total Recipients'!O19</f>
        <v>1438.8174042121661</v>
      </c>
      <c r="L19" s="94">
        <f>+'Total Funding'!Q19/'Total Recipients'!Q19</f>
        <v>1455.7735808497243</v>
      </c>
      <c r="M19" s="94">
        <f>+'Total Funding'!S19/'Total Recipients'!S19</f>
        <v>1502.0577206374714</v>
      </c>
      <c r="N19" s="94">
        <f>+'Total Funding'!U19/'Total Recipients'!U19</f>
        <v>1668.7549484536082</v>
      </c>
      <c r="O19" s="94">
        <f>+'Total Funding'!W19/'Total Recipients'!W19</f>
        <v>1849.3638272683711</v>
      </c>
      <c r="P19" s="94">
        <f>+'Total Funding'!Y19/'Total Recipients'!Y19</f>
        <v>1871.5984166340425</v>
      </c>
      <c r="Q19" s="94">
        <f>+'Total Funding'!AA19/'Total Recipients'!AA19</f>
        <v>1989.0142160565895</v>
      </c>
      <c r="R19" s="94">
        <f>+'Total Funding'!AC19/'Total Recipients'!AC19</f>
        <v>2270.7961944579715</v>
      </c>
      <c r="S19" s="94">
        <f>+'Total Funding'!AE19/'Total Recipients'!AE19</f>
        <v>2426.4629511459134</v>
      </c>
      <c r="T19" s="94">
        <f>+'Total Funding'!AG19/'Total Recipients'!AG19</f>
        <v>2452.0400875660262</v>
      </c>
      <c r="U19" s="94">
        <f>+'Total Funding'!AI19/'Total Recipients'!AI19</f>
        <v>2454.946694892627</v>
      </c>
      <c r="V19" s="94">
        <f>+'Total Funding'!AK19/'Total Recipients'!AK19</f>
        <v>2433.0498345015576</v>
      </c>
      <c r="W19" s="94">
        <f>+'Total Funding'!AM19/'Total Recipients'!AM19</f>
        <v>2481.2475976164492</v>
      </c>
      <c r="X19" s="94">
        <f>+'Total Funding'!AO19/'Total Recipients'!AO19</f>
        <v>2655.2850954625701</v>
      </c>
      <c r="Y19" s="94">
        <f>+'Total Funding'!AQ19/'Total Recipients'!AQ19</f>
        <v>2988.8624529393514</v>
      </c>
      <c r="Z19" s="94">
        <f>+'Total Funding'!AS19/'Total Recipients'!AS19</f>
        <v>3654.2932700647166</v>
      </c>
      <c r="AA19" s="94">
        <f>+'Total Funding'!AU19/'Total Recipients'!AU19</f>
        <v>3732.6091348015007</v>
      </c>
      <c r="AB19" s="94">
        <f>+'Total Funding'!AV19/'Total Recipients'!AV19</f>
        <v>3732.6091348015007</v>
      </c>
      <c r="AC19" s="94">
        <f>+'Total Funding'!AY19/'Total Recipients'!AY19</f>
        <v>3552.6335882649573</v>
      </c>
      <c r="AD19" s="94">
        <f>+'Total Funding'!BA19/'Total Recipients'!BA19</f>
        <v>3622.679154565607</v>
      </c>
      <c r="AE19" s="94">
        <f>+'Total Funding'!BC19/'Total Recipients'!BC19</f>
        <v>3696.2265220453496</v>
      </c>
      <c r="AF19" s="94">
        <f>+'Total Funding'!BE19/'Total Recipients'!BE19</f>
        <v>3751.9920323208107</v>
      </c>
      <c r="AG19" s="94">
        <f>+'Total Funding'!BG19/'Total Recipients'!BG19</f>
        <v>3775.5873704825417</v>
      </c>
      <c r="AH19" s="94">
        <f>+'Total Funding'!BI19/'Total Recipients'!BI19</f>
        <v>4030.8977312730099</v>
      </c>
      <c r="AI19" s="94">
        <f>+'Total Funding'!BK19/'Total Recipients'!BK19</f>
        <v>4051.9042405651021</v>
      </c>
      <c r="AJ19" s="94">
        <f>+'Total Funding'!BM19/'Total Recipients'!BM19</f>
        <v>4142.1572457736702</v>
      </c>
    </row>
    <row r="20" spans="1:36">
      <c r="A20" s="41" t="s">
        <v>31</v>
      </c>
      <c r="B20" s="94">
        <f>+'Total Funding'!B20/'Total Recipients'!B20</f>
        <v>755.32689366378099</v>
      </c>
      <c r="C20" s="94">
        <f>+'Total Funding'!C20/'Total Recipients'!C20</f>
        <v>909.66315823407103</v>
      </c>
      <c r="D20" s="94">
        <f>+'Total Funding'!D20/'Total Recipients'!D20</f>
        <v>1260.7011637783139</v>
      </c>
      <c r="E20" s="94">
        <f>+'Total Funding'!E20/'Total Recipients'!E20</f>
        <v>1235.3013917305573</v>
      </c>
      <c r="F20" s="94">
        <f>+'Total Funding'!F20/'Total Recipients'!F20</f>
        <v>1284.4543063279723</v>
      </c>
      <c r="G20" s="94">
        <f>+'Total Funding'!G20/'Total Recipients'!G20</f>
        <v>1282.9555935837698</v>
      </c>
      <c r="H20" s="94">
        <f>+'Total Funding'!I20/'Total Recipients'!I20</f>
        <v>1327.4970219819547</v>
      </c>
      <c r="I20" s="94">
        <f>+'Total Funding'!K20/'Total Recipients'!K20</f>
        <v>1338.5063004180652</v>
      </c>
      <c r="J20" s="94">
        <f>+'Total Funding'!M20/'Total Recipients'!M20</f>
        <v>1400.589023093557</v>
      </c>
      <c r="K20" s="94">
        <f>+'Total Funding'!O20/'Total Recipients'!O20</f>
        <v>1401.6375185841268</v>
      </c>
      <c r="L20" s="94">
        <f>+'Total Funding'!Q20/'Total Recipients'!Q20</f>
        <v>1426.9476415665356</v>
      </c>
      <c r="M20" s="94">
        <f>+'Total Funding'!S20/'Total Recipients'!S20</f>
        <v>1478.0820345892112</v>
      </c>
      <c r="N20" s="94">
        <f>+'Total Funding'!U20/'Total Recipients'!U20</f>
        <v>1668.7133901771722</v>
      </c>
      <c r="O20" s="94">
        <f>+'Total Funding'!W20/'Total Recipients'!W20</f>
        <v>1863.3416608472785</v>
      </c>
      <c r="P20" s="94">
        <f>+'Total Funding'!Y20/'Total Recipients'!Y20</f>
        <v>1897.6563334721081</v>
      </c>
      <c r="Q20" s="94">
        <f>+'Total Funding'!AA20/'Total Recipients'!AA20</f>
        <v>2035.006252958322</v>
      </c>
      <c r="R20" s="94">
        <f>+'Total Funding'!AC20/'Total Recipients'!AC20</f>
        <v>2306.999423258304</v>
      </c>
      <c r="S20" s="94">
        <f>+'Total Funding'!AE20/'Total Recipients'!AE20</f>
        <v>2442.3633091805777</v>
      </c>
      <c r="T20" s="94">
        <f>+'Total Funding'!AG20/'Total Recipients'!AG20</f>
        <v>2481.7251485308443</v>
      </c>
      <c r="U20" s="94">
        <f>+'Total Funding'!AI20/'Total Recipients'!AI20</f>
        <v>2501.0118972969208</v>
      </c>
      <c r="V20" s="94">
        <f>+'Total Funding'!AK20/'Total Recipients'!AK20</f>
        <v>2485.2663471689998</v>
      </c>
      <c r="W20" s="94">
        <f>+'Total Funding'!AM20/'Total Recipients'!AM20</f>
        <v>2512.2399468997178</v>
      </c>
      <c r="X20" s="94">
        <f>+'Total Funding'!AO20/'Total Recipients'!AO20</f>
        <v>2678.5510542337083</v>
      </c>
      <c r="Y20" s="94">
        <f>+'Total Funding'!AQ20/'Total Recipients'!AQ20</f>
        <v>2986.5090506495362</v>
      </c>
      <c r="Z20" s="94">
        <f>+'Total Funding'!AS20/'Total Recipients'!AS20</f>
        <v>3654.6933775199941</v>
      </c>
      <c r="AA20" s="94">
        <f>+'Total Funding'!AU20/'Total Recipients'!AU20</f>
        <v>3752.4358236258777</v>
      </c>
      <c r="AB20" s="94">
        <f>+'Total Funding'!AV20/'Total Recipients'!AV20</f>
        <v>3752.435823625879</v>
      </c>
      <c r="AC20" s="94">
        <f>+'Total Funding'!AY20/'Total Recipients'!AY20</f>
        <v>3491.0948749372801</v>
      </c>
      <c r="AD20" s="94">
        <f>+'Total Funding'!BA20/'Total Recipients'!BA20</f>
        <v>3559.8859569818906</v>
      </c>
      <c r="AE20" s="94">
        <f>+'Total Funding'!BC20/'Total Recipients'!BC20</f>
        <v>3596.1215394227224</v>
      </c>
      <c r="AF20" s="94">
        <f>+'Total Funding'!BE20/'Total Recipients'!BE20</f>
        <v>3636.2563754193839</v>
      </c>
      <c r="AG20" s="94">
        <f>+'Total Funding'!BG20/'Total Recipients'!BG20</f>
        <v>3645.8348607191906</v>
      </c>
      <c r="AH20" s="94">
        <f>+'Total Funding'!BI20/'Total Recipients'!BI20</f>
        <v>3975.9145678023274</v>
      </c>
      <c r="AI20" s="94">
        <f>+'Total Funding'!BK20/'Total Recipients'!BK20</f>
        <v>4075.5591149483421</v>
      </c>
      <c r="AJ20" s="94">
        <f>+'Total Funding'!BM20/'Total Recipients'!BM20</f>
        <v>4181.8145621782505</v>
      </c>
    </row>
    <row r="21" spans="1:36">
      <c r="A21" s="41" t="s">
        <v>32</v>
      </c>
      <c r="B21" s="94">
        <f>+'Total Funding'!B21/'Total Recipients'!B21</f>
        <v>891.4898318756899</v>
      </c>
      <c r="C21" s="94">
        <f>+'Total Funding'!C21/'Total Recipients'!C21</f>
        <v>1051.9023108604354</v>
      </c>
      <c r="D21" s="94">
        <f>+'Total Funding'!D21/'Total Recipients'!D21</f>
        <v>1296.2467538771448</v>
      </c>
      <c r="E21" s="94">
        <f>+'Total Funding'!E21/'Total Recipients'!E21</f>
        <v>1293.3046765508593</v>
      </c>
      <c r="F21" s="94">
        <f>+'Total Funding'!F21/'Total Recipients'!F21</f>
        <v>1305.2938799268252</v>
      </c>
      <c r="G21" s="94">
        <f>+'Total Funding'!G21/'Total Recipients'!G21</f>
        <v>1320.1642089045404</v>
      </c>
      <c r="H21" s="94">
        <f>+'Total Funding'!I21/'Total Recipients'!I21</f>
        <v>1402.9484434764131</v>
      </c>
      <c r="I21" s="94">
        <f>+'Total Funding'!K21/'Total Recipients'!K21</f>
        <v>1402.7885662431943</v>
      </c>
      <c r="J21" s="94">
        <f>+'Total Funding'!M21/'Total Recipients'!M21</f>
        <v>1349.3980643147049</v>
      </c>
      <c r="K21" s="94">
        <f>+'Total Funding'!O21/'Total Recipients'!O21</f>
        <v>1345.7801739760782</v>
      </c>
      <c r="L21" s="94">
        <f>+'Total Funding'!Q21/'Total Recipients'!Q21</f>
        <v>1403.3579130297405</v>
      </c>
      <c r="M21" s="94">
        <f>+'Total Funding'!S21/'Total Recipients'!S21</f>
        <v>1452.5219361255388</v>
      </c>
      <c r="N21" s="94">
        <f>+'Total Funding'!U21/'Total Recipients'!U21</f>
        <v>1644.287881380794</v>
      </c>
      <c r="O21" s="94">
        <f>+'Total Funding'!W21/'Total Recipients'!W21</f>
        <v>1797.7353004420022</v>
      </c>
      <c r="P21" s="94">
        <f>+'Total Funding'!Y21/'Total Recipients'!Y21</f>
        <v>1839.4435615043644</v>
      </c>
      <c r="Q21" s="94">
        <f>+'Total Funding'!AA21/'Total Recipients'!AA21</f>
        <v>1966.7501263647391</v>
      </c>
      <c r="R21" s="94">
        <f>+'Total Funding'!AC21/'Total Recipients'!AC21</f>
        <v>2218.7177337697508</v>
      </c>
      <c r="S21" s="94">
        <f>+'Total Funding'!AE21/'Total Recipients'!AE21</f>
        <v>2356.3834930765784</v>
      </c>
      <c r="T21" s="94">
        <f>+'Total Funding'!AG21/'Total Recipients'!AG21</f>
        <v>2396.5493641474595</v>
      </c>
      <c r="U21" s="94">
        <f>+'Total Funding'!AI21/'Total Recipients'!AI21</f>
        <v>2422.1189396617015</v>
      </c>
      <c r="V21" s="94">
        <f>+'Total Funding'!AK21/'Total Recipients'!AK21</f>
        <v>2400.5980971834015</v>
      </c>
      <c r="W21" s="94">
        <f>+'Total Funding'!AM21/'Total Recipients'!AM21</f>
        <v>2435.8240734848005</v>
      </c>
      <c r="X21" s="94">
        <f>+'Total Funding'!AO21/'Total Recipients'!AO21</f>
        <v>2599.3298839761683</v>
      </c>
      <c r="Y21" s="94">
        <f>+'Total Funding'!AQ21/'Total Recipients'!AQ21</f>
        <v>2930.3680726455782</v>
      </c>
      <c r="Z21" s="94">
        <f>+'Total Funding'!AS21/'Total Recipients'!AS21</f>
        <v>3606.6915066087158</v>
      </c>
      <c r="AA21" s="94">
        <f>+'Total Funding'!AU21/'Total Recipients'!AU21</f>
        <v>3737.0737094217138</v>
      </c>
      <c r="AB21" s="94">
        <f>+'Total Funding'!AV21/'Total Recipients'!AV21</f>
        <v>3737.0737094217143</v>
      </c>
      <c r="AC21" s="94">
        <f>+'Total Funding'!AY21/'Total Recipients'!AY21</f>
        <v>3388.7945533155048</v>
      </c>
      <c r="AD21" s="94">
        <f>+'Total Funding'!BA21/'Total Recipients'!BA21</f>
        <v>3473.561859692411</v>
      </c>
      <c r="AE21" s="94">
        <f>+'Total Funding'!BC21/'Total Recipients'!BC21</f>
        <v>3530.7352852824993</v>
      </c>
      <c r="AF21" s="94">
        <f>+'Total Funding'!BE21/'Total Recipients'!BE21</f>
        <v>3574.7292208541849</v>
      </c>
      <c r="AG21" s="94">
        <f>+'Total Funding'!BG21/'Total Recipients'!BG21</f>
        <v>3572.323138647027</v>
      </c>
      <c r="AH21" s="94">
        <f>+'Total Funding'!BI21/'Total Recipients'!BI21</f>
        <v>3895.2618429371541</v>
      </c>
      <c r="AI21" s="94">
        <f>+'Total Funding'!BK21/'Total Recipients'!BK21</f>
        <v>3965.7391011908685</v>
      </c>
      <c r="AJ21" s="94">
        <f>+'Total Funding'!BM21/'Total Recipients'!BM21</f>
        <v>4084.0398907795166</v>
      </c>
    </row>
    <row r="22" spans="1:36">
      <c r="A22" s="42" t="s">
        <v>33</v>
      </c>
      <c r="B22" s="94">
        <f>+'Total Funding'!B22/'Total Recipients'!B22</f>
        <v>878.36058230683091</v>
      </c>
      <c r="C22" s="94">
        <f>+'Total Funding'!C22/'Total Recipients'!C22</f>
        <v>1058.2031278006812</v>
      </c>
      <c r="D22" s="94">
        <f>+'Total Funding'!D22/'Total Recipients'!D22</f>
        <v>1302.408370618941</v>
      </c>
      <c r="E22" s="94">
        <f>+'Total Funding'!E22/'Total Recipients'!E22</f>
        <v>1323.4742794742795</v>
      </c>
      <c r="F22" s="94">
        <f>+'Total Funding'!F22/'Total Recipients'!F22</f>
        <v>1365.0744799821068</v>
      </c>
      <c r="G22" s="94">
        <f>+'Total Funding'!G22/'Total Recipients'!G22</f>
        <v>1393.1368126679743</v>
      </c>
      <c r="H22" s="94">
        <f>+'Total Funding'!I22/'Total Recipients'!I22</f>
        <v>1479.4697802197802</v>
      </c>
      <c r="I22" s="94">
        <f>+'Total Funding'!K22/'Total Recipients'!K22</f>
        <v>1534.5681966570905</v>
      </c>
      <c r="J22" s="94">
        <f>+'Total Funding'!M22/'Total Recipients'!M22</f>
        <v>1508.8936960484232</v>
      </c>
      <c r="K22" s="94">
        <f>+'Total Funding'!O22/'Total Recipients'!O22</f>
        <v>1505.853250222618</v>
      </c>
      <c r="L22" s="94">
        <f>+'Total Funding'!Q22/'Total Recipients'!Q22</f>
        <v>1525.458472237158</v>
      </c>
      <c r="M22" s="94">
        <f>+'Total Funding'!S22/'Total Recipients'!S22</f>
        <v>1574.4005378197614</v>
      </c>
      <c r="N22" s="94">
        <f>+'Total Funding'!U22/'Total Recipients'!U22</f>
        <v>1803.994614193185</v>
      </c>
      <c r="O22" s="94">
        <f>+'Total Funding'!W22/'Total Recipients'!W22</f>
        <v>1987.3249566724437</v>
      </c>
      <c r="P22" s="94">
        <f>+'Total Funding'!Y22/'Total Recipients'!Y22</f>
        <v>2036.0801522643992</v>
      </c>
      <c r="Q22" s="94">
        <f>+'Total Funding'!AA22/'Total Recipients'!AA22</f>
        <v>2149.205388020473</v>
      </c>
      <c r="R22" s="94">
        <f>+'Total Funding'!AC22/'Total Recipients'!AC22</f>
        <v>2431.1342781723338</v>
      </c>
      <c r="S22" s="94">
        <f>+'Total Funding'!AE22/'Total Recipients'!AE22</f>
        <v>2567.1963894967175</v>
      </c>
      <c r="T22" s="94">
        <f>+'Total Funding'!AG22/'Total Recipients'!AG22</f>
        <v>2626.002035112474</v>
      </c>
      <c r="U22" s="94">
        <f>+'Total Funding'!AI22/'Total Recipients'!AI22</f>
        <v>2626.5074053466869</v>
      </c>
      <c r="V22" s="94">
        <f>+'Total Funding'!AK22/'Total Recipients'!AK22</f>
        <v>2620.2359484284148</v>
      </c>
      <c r="W22" s="94">
        <f>+'Total Funding'!AM22/'Total Recipients'!AM22</f>
        <v>2633.3578446640427</v>
      </c>
      <c r="X22" s="94">
        <f>+'Total Funding'!AO22/'Total Recipients'!AO22</f>
        <v>2785.6548681944628</v>
      </c>
      <c r="Y22" s="94">
        <f>+'Total Funding'!AQ22/'Total Recipients'!AQ22</f>
        <v>3145.3558733095019</v>
      </c>
      <c r="Z22" s="94">
        <f>+'Total Funding'!AS22/'Total Recipients'!AS22</f>
        <v>3761.8723843260414</v>
      </c>
      <c r="AA22" s="94">
        <f>+'Total Funding'!AU22/'Total Recipients'!AU22</f>
        <v>3780.0429115924794</v>
      </c>
      <c r="AB22" s="94">
        <f>+'Total Funding'!AV22/'Total Recipients'!AV22</f>
        <v>3780.0429115924794</v>
      </c>
      <c r="AC22" s="94">
        <f>+'Total Funding'!AY22/'Total Recipients'!AY22</f>
        <v>3301.5298090846463</v>
      </c>
      <c r="AD22" s="94">
        <f>+'Total Funding'!BA22/'Total Recipients'!BA22</f>
        <v>3299.971941382551</v>
      </c>
      <c r="AE22" s="94">
        <f>+'Total Funding'!BC22/'Total Recipients'!BC22</f>
        <v>3420.4023440883666</v>
      </c>
      <c r="AF22" s="94">
        <f>+'Total Funding'!BE22/'Total Recipients'!BE22</f>
        <v>3522.5473313338216</v>
      </c>
      <c r="AG22" s="94">
        <f>+'Total Funding'!BG22/'Total Recipients'!BG22</f>
        <v>3599.9399878909817</v>
      </c>
      <c r="AH22" s="94">
        <f>+'Total Funding'!BI22/'Total Recipients'!BI22</f>
        <v>3872.4258869658752</v>
      </c>
      <c r="AI22" s="94">
        <f>+'Total Funding'!BK22/'Total Recipients'!BK22</f>
        <v>3962.1449542558407</v>
      </c>
      <c r="AJ22" s="94">
        <f>+'Total Funding'!BM22/'Total Recipients'!BM22</f>
        <v>3977.0503349523747</v>
      </c>
    </row>
    <row r="23" spans="1:36">
      <c r="A23" s="39" t="s">
        <v>34</v>
      </c>
      <c r="P23" s="1">
        <f>+'Total Funding'!Y23/'Total Recipients'!Y23</f>
        <v>1946.4246129848548</v>
      </c>
      <c r="Q23" s="1">
        <f>+'Total Funding'!AA23/'Total Recipients'!AA23</f>
        <v>2064.1590317946898</v>
      </c>
      <c r="R23" s="1">
        <f>+'Total Funding'!AC23/'Total Recipients'!AC23</f>
        <v>2310.5425963573693</v>
      </c>
      <c r="S23" s="1">
        <f>+'Total Funding'!AE23/'Total Recipients'!AE23</f>
        <v>2435.2971931427473</v>
      </c>
      <c r="T23" s="1">
        <f>+'Total Funding'!AG23/'Total Recipients'!AG23</f>
        <v>2477.8307016928411</v>
      </c>
      <c r="U23" s="1">
        <f>+'Total Funding'!AI23/'Total Recipients'!AI23</f>
        <v>2487.4164769556023</v>
      </c>
      <c r="V23" s="1">
        <f>+'Total Funding'!AK23/'Total Recipients'!AK23</f>
        <v>2460.914926620756</v>
      </c>
      <c r="W23" s="1">
        <f>+'Total Funding'!AM23/'Total Recipients'!AM23</f>
        <v>2476.6218232398924</v>
      </c>
      <c r="X23" s="1">
        <f>+'Total Funding'!AO23/'Total Recipients'!AO23</f>
        <v>2642.8218633767606</v>
      </c>
      <c r="Y23" s="1">
        <f>+'Total Funding'!AQ23/'Total Recipients'!AQ23</f>
        <v>2960.2002453114924</v>
      </c>
      <c r="Z23" s="1">
        <f>+'Total Funding'!AS23/'Total Recipients'!AS23</f>
        <v>3568.9981323611414</v>
      </c>
      <c r="AA23" s="1">
        <f>+'Total Funding'!AU23/'Total Recipients'!AU23</f>
        <v>3755.0991527277133</v>
      </c>
      <c r="AB23" s="1">
        <f>+'Total Funding'!AV23/'Total Recipients'!AV23</f>
        <v>3755.0991527277115</v>
      </c>
      <c r="AC23" s="1">
        <f>+'Total Funding'!AY23/'Total Recipients'!AY23</f>
        <v>3517.2064953462118</v>
      </c>
      <c r="AD23" s="1">
        <f>+'Total Funding'!BA23/'Total Recipients'!BA23</f>
        <v>3581.8902383451759</v>
      </c>
      <c r="AE23" s="1">
        <f>+'Total Funding'!BC23/'Total Recipients'!BC23</f>
        <v>3582.830756346988</v>
      </c>
      <c r="AF23" s="16">
        <f>+'Total Funding'!BE23/'Total Recipients'!BE23</f>
        <v>3667.2334736875118</v>
      </c>
      <c r="AG23" s="16">
        <f>+'Total Funding'!BG23/'Total Recipients'!BG23</f>
        <v>3664.7899692661667</v>
      </c>
      <c r="AH23" s="16">
        <f>+'Total Funding'!BI23/'Total Recipients'!BI23</f>
        <v>3934.6777474410742</v>
      </c>
      <c r="AI23" s="16">
        <f>+'Total Funding'!BK23/'Total Recipients'!BK23</f>
        <v>4024.5269049922467</v>
      </c>
      <c r="AJ23" s="16">
        <f>+'Total Funding'!BM23/'Total Recipients'!BM23</f>
        <v>4091.7860330375411</v>
      </c>
    </row>
    <row r="24" spans="1:36">
      <c r="A24" s="40" t="s">
        <v>113</v>
      </c>
      <c r="B24" s="40">
        <f t="shared" ref="B24:Z24" si="6">(B23/B4)*100</f>
        <v>0</v>
      </c>
      <c r="C24" s="40">
        <f t="shared" si="6"/>
        <v>0</v>
      </c>
      <c r="D24" s="40">
        <f t="shared" si="6"/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0</v>
      </c>
      <c r="I24" s="40">
        <f t="shared" si="6"/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102.88014925557343</v>
      </c>
      <c r="Q24" s="40">
        <f t="shared" si="6"/>
        <v>102.31040242379621</v>
      </c>
      <c r="R24" s="40">
        <f t="shared" si="6"/>
        <v>101.64058338828931</v>
      </c>
      <c r="S24" s="40">
        <f t="shared" si="6"/>
        <v>101.01872895665042</v>
      </c>
      <c r="T24" s="40">
        <f t="shared" si="6"/>
        <v>101.17281473686977</v>
      </c>
      <c r="U24" s="40">
        <f t="shared" si="6"/>
        <v>101.28910070504647</v>
      </c>
      <c r="V24" s="40">
        <f t="shared" si="6"/>
        <v>101.09740066423427</v>
      </c>
      <c r="W24" s="40">
        <f t="shared" si="6"/>
        <v>100.66807052951303</v>
      </c>
      <c r="X24" s="40">
        <f t="shared" si="6"/>
        <v>100.65572486597199</v>
      </c>
      <c r="Y24" s="40">
        <f t="shared" si="6"/>
        <v>100.35011028753362</v>
      </c>
      <c r="Z24" s="40">
        <f t="shared" si="6"/>
        <v>99.956674832275283</v>
      </c>
      <c r="AA24" s="40">
        <f t="shared" ref="AA24:AB24" si="7">(AA23/AA4)*100</f>
        <v>101.81959249149682</v>
      </c>
      <c r="AB24" s="40">
        <f t="shared" si="7"/>
        <v>101.81959249149676</v>
      </c>
      <c r="AC24" s="40">
        <f t="shared" ref="AC24:AD24" si="8">(AC23/AC4)*100</f>
        <v>101.55028011140379</v>
      </c>
      <c r="AD24" s="40">
        <f t="shared" si="8"/>
        <v>101.45460424705293</v>
      </c>
      <c r="AE24" s="40">
        <f t="shared" ref="AE24" si="9">(AE23/AE4)*100</f>
        <v>100.21598714955647</v>
      </c>
      <c r="AF24" s="40">
        <f t="shared" ref="AF24:AG24" si="10">(AF23/AF4)*100</f>
        <v>101.11379930432128</v>
      </c>
      <c r="AG24" s="40">
        <f t="shared" si="10"/>
        <v>100.83463393896155</v>
      </c>
      <c r="AH24" s="40">
        <f t="shared" ref="AH24:AJ24" si="11">(AH23/AH4)*100</f>
        <v>100.25533545347187</v>
      </c>
      <c r="AI24" s="40">
        <f t="shared" si="11"/>
        <v>100.08395069429115</v>
      </c>
      <c r="AJ24" s="40">
        <f t="shared" si="11"/>
        <v>99.837299545287479</v>
      </c>
    </row>
    <row r="25" spans="1:36">
      <c r="A25" s="41" t="s">
        <v>35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>
        <f>+'Total Funding'!Y25/'Total Recipients'!Y25</f>
        <v>1847.5577699293642</v>
      </c>
      <c r="Q25" s="94">
        <f>+'Total Funding'!AA25/'Total Recipients'!AA25</f>
        <v>1917.6663262701047</v>
      </c>
      <c r="R25" s="94">
        <f>+'Total Funding'!AC25/'Total Recipients'!AC25</f>
        <v>2179.1253114100646</v>
      </c>
      <c r="S25" s="94">
        <f>+'Total Funding'!AE25/'Total Recipients'!AE25</f>
        <v>2255.6039842381788</v>
      </c>
      <c r="T25" s="94">
        <f>+'Total Funding'!AG25/'Total Recipients'!AG25</f>
        <v>2291.5899219903017</v>
      </c>
      <c r="U25" s="94">
        <f>+'Total Funding'!AI25/'Total Recipients'!AI25</f>
        <v>2336.3413621262457</v>
      </c>
      <c r="V25" s="94">
        <f>+'Total Funding'!AK25/'Total Recipients'!AK25</f>
        <v>2291.4636285836541</v>
      </c>
      <c r="W25" s="94">
        <f>+'Total Funding'!AM25/'Total Recipients'!AM25</f>
        <v>2279.8374155405404</v>
      </c>
      <c r="X25" s="94">
        <f>+'Total Funding'!AO25/'Total Recipients'!AO25</f>
        <v>2463.567876070118</v>
      </c>
      <c r="Y25" s="94">
        <f>+'Total Funding'!AQ25/'Total Recipients'!AQ25</f>
        <v>2741.1685599120556</v>
      </c>
      <c r="Z25" s="94">
        <f>+'Total Funding'!AS25/'Total Recipients'!AS25</f>
        <v>3321.4818520859671</v>
      </c>
      <c r="AA25" s="94">
        <f>+'Total Funding'!AU25/'Total Recipients'!AU25</f>
        <v>3573.0405624346008</v>
      </c>
      <c r="AB25" s="94">
        <f>+'Total Funding'!AV25/'Total Recipients'!AV25</f>
        <v>3573.0405624346008</v>
      </c>
      <c r="AC25" s="94">
        <f>+'Total Funding'!AY25/'Total Recipients'!AY25</f>
        <v>3271.7870228511015</v>
      </c>
      <c r="AD25" s="94">
        <f>+'Total Funding'!BA25/'Total Recipients'!BA25</f>
        <v>3353.2761921296296</v>
      </c>
      <c r="AE25" s="94">
        <f>+'Total Funding'!BC25/'Total Recipients'!BC25</f>
        <v>3309.5943654633425</v>
      </c>
      <c r="AF25" s="94">
        <f>+'Total Funding'!BE25/'Total Recipients'!BE25</f>
        <v>3309.410566115137</v>
      </c>
      <c r="AG25" s="94">
        <f>+'Total Funding'!BG25/'Total Recipients'!BG25</f>
        <v>3364.0397974460584</v>
      </c>
      <c r="AH25" s="94">
        <f>+'Total Funding'!BI25/'Total Recipients'!BI25</f>
        <v>3481.4764421669111</v>
      </c>
      <c r="AI25" s="94">
        <f>+'Total Funding'!BK25/'Total Recipients'!BK25</f>
        <v>3707.307928932501</v>
      </c>
      <c r="AJ25" s="94">
        <f>+'Total Funding'!BM25/'Total Recipients'!BM25</f>
        <v>3727.8744255248798</v>
      </c>
    </row>
    <row r="26" spans="1:36">
      <c r="A26" s="41" t="s">
        <v>36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>
        <f>+'Total Funding'!Y26/'Total Recipients'!Y26</f>
        <v>1802.2133782183155</v>
      </c>
      <c r="Q26" s="94">
        <f>+'Total Funding'!AA26/'Total Recipients'!AA26</f>
        <v>1889.0243096267016</v>
      </c>
      <c r="R26" s="94">
        <f>+'Total Funding'!AC26/'Total Recipients'!AC26</f>
        <v>2118.4690561663301</v>
      </c>
      <c r="S26" s="94">
        <f>+'Total Funding'!AE26/'Total Recipients'!AE26</f>
        <v>2258.1388540056673</v>
      </c>
      <c r="T26" s="94">
        <f>+'Total Funding'!AG26/'Total Recipients'!AG26</f>
        <v>2305.1223163035552</v>
      </c>
      <c r="U26" s="94">
        <f>+'Total Funding'!AI26/'Total Recipients'!AI26</f>
        <v>2337.9987534360416</v>
      </c>
      <c r="V26" s="94">
        <f>+'Total Funding'!AK26/'Total Recipients'!AK26</f>
        <v>2306.2872102640854</v>
      </c>
      <c r="W26" s="94">
        <f>+'Total Funding'!AM26/'Total Recipients'!AM26</f>
        <v>2333.4856188078461</v>
      </c>
      <c r="X26" s="94">
        <f>+'Total Funding'!AO26/'Total Recipients'!AO26</f>
        <v>2532.785980043971</v>
      </c>
      <c r="Y26" s="94">
        <f>+'Total Funding'!AQ26/'Total Recipients'!AQ26</f>
        <v>2863.6766840291161</v>
      </c>
      <c r="Z26" s="94">
        <f>+'Total Funding'!AS26/'Total Recipients'!AS26</f>
        <v>3536.5586221932067</v>
      </c>
      <c r="AA26" s="94">
        <f>+'Total Funding'!AU26/'Total Recipients'!AU26</f>
        <v>3961.4560602784159</v>
      </c>
      <c r="AB26" s="94">
        <f>+'Total Funding'!AV26/'Total Recipients'!AV26</f>
        <v>3961.4560602784159</v>
      </c>
      <c r="AC26" s="94">
        <f>+'Total Funding'!AY26/'Total Recipients'!AY26</f>
        <v>3493.0685361048177</v>
      </c>
      <c r="AD26" s="94">
        <f>+'Total Funding'!BA26/'Total Recipients'!BA26</f>
        <v>3534.7270703587519</v>
      </c>
      <c r="AE26" s="94">
        <f>+'Total Funding'!BC26/'Total Recipients'!BC26</f>
        <v>3561.6786223664149</v>
      </c>
      <c r="AF26" s="94">
        <f>+'Total Funding'!BE26/'Total Recipients'!BE26</f>
        <v>3601.2332106367826</v>
      </c>
      <c r="AG26" s="94">
        <f>+'Total Funding'!BG26/'Total Recipients'!BG26</f>
        <v>3572.9995417174669</v>
      </c>
      <c r="AH26" s="94">
        <f>+'Total Funding'!BI26/'Total Recipients'!BI26</f>
        <v>3819.3591765387691</v>
      </c>
      <c r="AI26" s="94">
        <f>+'Total Funding'!BK26/'Total Recipients'!BK26</f>
        <v>3996.66425034947</v>
      </c>
      <c r="AJ26" s="94">
        <f>+'Total Funding'!BM26/'Total Recipients'!BM26</f>
        <v>4093.2869055956635</v>
      </c>
    </row>
    <row r="27" spans="1:36">
      <c r="A27" s="41" t="s">
        <v>37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>
        <f>+'Total Funding'!Y27/'Total Recipients'!Y27</f>
        <v>2020.1523197385932</v>
      </c>
      <c r="Q27" s="94">
        <f>+'Total Funding'!AA27/'Total Recipients'!AA27</f>
        <v>2144.1100548213649</v>
      </c>
      <c r="R27" s="94">
        <f>+'Total Funding'!AC27/'Total Recipients'!AC27</f>
        <v>2392.6025196133078</v>
      </c>
      <c r="S27" s="94">
        <f>+'Total Funding'!AE27/'Total Recipients'!AE27</f>
        <v>2500.4504804117978</v>
      </c>
      <c r="T27" s="94">
        <f>+'Total Funding'!AG27/'Total Recipients'!AG27</f>
        <v>2554.7452573100795</v>
      </c>
      <c r="U27" s="94">
        <f>+'Total Funding'!AI27/'Total Recipients'!AI27</f>
        <v>2566.6181710822671</v>
      </c>
      <c r="V27" s="94">
        <f>+'Total Funding'!AK27/'Total Recipients'!AK27</f>
        <v>2552.559895852155</v>
      </c>
      <c r="W27" s="94">
        <f>+'Total Funding'!AM27/'Total Recipients'!AM27</f>
        <v>2576.6679183419274</v>
      </c>
      <c r="X27" s="94">
        <f>+'Total Funding'!AO27/'Total Recipients'!AO27</f>
        <v>2740.3168390565424</v>
      </c>
      <c r="Y27" s="94">
        <f>+'Total Funding'!AQ27/'Total Recipients'!AQ27</f>
        <v>3056.1296134379813</v>
      </c>
      <c r="Z27" s="94">
        <f>+'Total Funding'!AS27/'Total Recipients'!AS27</f>
        <v>3626.0544516803711</v>
      </c>
      <c r="AA27" s="94">
        <f>+'Total Funding'!AU27/'Total Recipients'!AU27</f>
        <v>3724.15061126317</v>
      </c>
      <c r="AB27" s="94">
        <f>+'Total Funding'!AV27/'Total Recipients'!AV27</f>
        <v>3724.1506112631678</v>
      </c>
      <c r="AC27" s="94">
        <f>+'Total Funding'!AY27/'Total Recipients'!AY27</f>
        <v>3589.9680264013659</v>
      </c>
      <c r="AD27" s="94">
        <f>+'Total Funding'!BA27/'Total Recipients'!BA27</f>
        <v>3669.599471027449</v>
      </c>
      <c r="AE27" s="94">
        <f>+'Total Funding'!BC27/'Total Recipients'!BC27</f>
        <v>3697.0100647989652</v>
      </c>
      <c r="AF27" s="94">
        <f>+'Total Funding'!BE27/'Total Recipients'!BE27</f>
        <v>3762.7363406691256</v>
      </c>
      <c r="AG27" s="94">
        <f>+'Total Funding'!BG27/'Total Recipients'!BG27</f>
        <v>3763.0286540034608</v>
      </c>
      <c r="AH27" s="94">
        <f>+'Total Funding'!BI27/'Total Recipients'!BI27</f>
        <v>4028.2590254167694</v>
      </c>
      <c r="AI27" s="94">
        <f>+'Total Funding'!BK27/'Total Recipients'!BK27</f>
        <v>4098.3252884916237</v>
      </c>
      <c r="AJ27" s="94">
        <f>+'Total Funding'!BM27/'Total Recipients'!BM27</f>
        <v>4163.6145949807287</v>
      </c>
    </row>
    <row r="28" spans="1:36">
      <c r="A28" s="41" t="s">
        <v>38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>
        <f>+'Total Funding'!Y28/'Total Recipients'!Y28</f>
        <v>1812.2119834458013</v>
      </c>
      <c r="Q28" s="94">
        <f>+'Total Funding'!AA28/'Total Recipients'!AA28</f>
        <v>1933.1131493665914</v>
      </c>
      <c r="R28" s="94">
        <f>+'Total Funding'!AC28/'Total Recipients'!AC28</f>
        <v>2171.643937393264</v>
      </c>
      <c r="S28" s="94">
        <f>+'Total Funding'!AE28/'Total Recipients'!AE28</f>
        <v>2326.0675580144461</v>
      </c>
      <c r="T28" s="94">
        <f>+'Total Funding'!AG28/'Total Recipients'!AG28</f>
        <v>2377.3178536692285</v>
      </c>
      <c r="U28" s="94">
        <f>+'Total Funding'!AI28/'Total Recipients'!AI28</f>
        <v>2376.5175413664842</v>
      </c>
      <c r="V28" s="94">
        <f>+'Total Funding'!AK28/'Total Recipients'!AK28</f>
        <v>2315.885837146348</v>
      </c>
      <c r="W28" s="94">
        <f>+'Total Funding'!AM28/'Total Recipients'!AM28</f>
        <v>2299.3569147077906</v>
      </c>
      <c r="X28" s="94">
        <f>+'Total Funding'!AO28/'Total Recipients'!AO28</f>
        <v>2465.4689276434478</v>
      </c>
      <c r="Y28" s="94">
        <f>+'Total Funding'!AQ28/'Total Recipients'!AQ28</f>
        <v>2790.916466703583</v>
      </c>
      <c r="Z28" s="94">
        <f>+'Total Funding'!AS28/'Total Recipients'!AS28</f>
        <v>3425.3131674697165</v>
      </c>
      <c r="AA28" s="94">
        <f>+'Total Funding'!AU28/'Total Recipients'!AU28</f>
        <v>3553.5338978902328</v>
      </c>
      <c r="AB28" s="94">
        <f>+'Total Funding'!AV28/'Total Recipients'!AV28</f>
        <v>3553.5338978902332</v>
      </c>
      <c r="AC28" s="94">
        <f>+'Total Funding'!AY28/'Total Recipients'!AY28</f>
        <v>3245.5216575708087</v>
      </c>
      <c r="AD28" s="94">
        <f>+'Total Funding'!BA28/'Total Recipients'!BA28</f>
        <v>3276.7223922701801</v>
      </c>
      <c r="AE28" s="94">
        <f>+'Total Funding'!BC28/'Total Recipients'!BC28</f>
        <v>3307.6170039872009</v>
      </c>
      <c r="AF28" s="94">
        <f>+'Total Funding'!BE28/'Total Recipients'!BE28</f>
        <v>3379.1340227815813</v>
      </c>
      <c r="AG28" s="94">
        <f>+'Total Funding'!BG28/'Total Recipients'!BG28</f>
        <v>3406.9194660681592</v>
      </c>
      <c r="AH28" s="94">
        <f>+'Total Funding'!BI28/'Total Recipients'!BI28</f>
        <v>3694.0124627179694</v>
      </c>
      <c r="AI28" s="94">
        <f>+'Total Funding'!BK28/'Total Recipients'!BK28</f>
        <v>3777.4687812940429</v>
      </c>
      <c r="AJ28" s="94">
        <f>+'Total Funding'!BM28/'Total Recipients'!BM28</f>
        <v>3845.9145706596942</v>
      </c>
    </row>
    <row r="29" spans="1:36">
      <c r="A29" s="41" t="s">
        <v>39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>
        <f>+'Total Funding'!Y29/'Total Recipients'!Y29</f>
        <v>1921.8308503747571</v>
      </c>
      <c r="Q29" s="94">
        <f>+'Total Funding'!AA29/'Total Recipients'!AA29</f>
        <v>2076.1493824918271</v>
      </c>
      <c r="R29" s="94">
        <f>+'Total Funding'!AC29/'Total Recipients'!AC29</f>
        <v>2361.490812092472</v>
      </c>
      <c r="S29" s="94">
        <f>+'Total Funding'!AE29/'Total Recipients'!AE29</f>
        <v>2477.3697208591425</v>
      </c>
      <c r="T29" s="94">
        <f>+'Total Funding'!AG29/'Total Recipients'!AG29</f>
        <v>2551.0419966402687</v>
      </c>
      <c r="U29" s="94">
        <f>+'Total Funding'!AI29/'Total Recipients'!AI29</f>
        <v>2552.7084560026169</v>
      </c>
      <c r="V29" s="94">
        <f>+'Total Funding'!AK29/'Total Recipients'!AK29</f>
        <v>2525.8319274946161</v>
      </c>
      <c r="W29" s="94">
        <f>+'Total Funding'!AM29/'Total Recipients'!AM29</f>
        <v>2573.5141472868218</v>
      </c>
      <c r="X29" s="94">
        <f>+'Total Funding'!AO29/'Total Recipients'!AO29</f>
        <v>2719.86889068245</v>
      </c>
      <c r="Y29" s="94">
        <f>+'Total Funding'!AQ29/'Total Recipients'!AQ29</f>
        <v>3028.4634546050474</v>
      </c>
      <c r="Z29" s="94">
        <f>+'Total Funding'!AS29/'Total Recipients'!AS29</f>
        <v>3553.3126541970278</v>
      </c>
      <c r="AA29" s="94">
        <f>+'Total Funding'!AU29/'Total Recipients'!AU29</f>
        <v>3616.8804762570489</v>
      </c>
      <c r="AB29" s="94">
        <f>+'Total Funding'!AV29/'Total Recipients'!AV29</f>
        <v>3616.8804762570485</v>
      </c>
      <c r="AC29" s="94">
        <f>+'Total Funding'!AY29/'Total Recipients'!AY29</f>
        <v>3532.7118934312116</v>
      </c>
      <c r="AD29" s="94">
        <f>+'Total Funding'!BA29/'Total Recipients'!BA29</f>
        <v>3576.037508701706</v>
      </c>
      <c r="AE29" s="94">
        <f>+'Total Funding'!BC29/'Total Recipients'!BC29</f>
        <v>3655.2072990848965</v>
      </c>
      <c r="AF29" s="94">
        <f>+'Total Funding'!BE29/'Total Recipients'!BE29</f>
        <v>3692.8395802469136</v>
      </c>
      <c r="AG29" s="94">
        <f>+'Total Funding'!BG29/'Total Recipients'!BG29</f>
        <v>3692.7183759309864</v>
      </c>
      <c r="AH29" s="94">
        <f>+'Total Funding'!BI29/'Total Recipients'!BI29</f>
        <v>3909.0107669148238</v>
      </c>
      <c r="AI29" s="94">
        <f>+'Total Funding'!BK29/'Total Recipients'!BK29</f>
        <v>4048.3002751366771</v>
      </c>
      <c r="AJ29" s="94">
        <f>+'Total Funding'!BM29/'Total Recipients'!BM29</f>
        <v>4112.7886670367634</v>
      </c>
    </row>
    <row r="30" spans="1:36">
      <c r="A30" s="41" t="s">
        <v>40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>
        <f>+'Total Funding'!Y30/'Total Recipients'!Y30</f>
        <v>1958.9941447494721</v>
      </c>
      <c r="Q30" s="94">
        <f>+'Total Funding'!AA30/'Total Recipients'!AA30</f>
        <v>2092.2483720500622</v>
      </c>
      <c r="R30" s="94">
        <f>+'Total Funding'!AC30/'Total Recipients'!AC30</f>
        <v>2385.7383768022032</v>
      </c>
      <c r="S30" s="94">
        <f>+'Total Funding'!AE30/'Total Recipients'!AE30</f>
        <v>2569.4960688482788</v>
      </c>
      <c r="T30" s="94">
        <f>+'Total Funding'!AG30/'Total Recipients'!AG30</f>
        <v>2622.7921969404806</v>
      </c>
      <c r="U30" s="94">
        <f>+'Total Funding'!AI30/'Total Recipients'!AI30</f>
        <v>2630.6411221456133</v>
      </c>
      <c r="V30" s="94">
        <f>+'Total Funding'!AK30/'Total Recipients'!AK30</f>
        <v>2606.4487854317194</v>
      </c>
      <c r="W30" s="94">
        <f>+'Total Funding'!AM30/'Total Recipients'!AM30</f>
        <v>2599.1074569789675</v>
      </c>
      <c r="X30" s="94">
        <f>+'Total Funding'!AO30/'Total Recipients'!AO30</f>
        <v>2753.3493563685638</v>
      </c>
      <c r="Y30" s="94">
        <f>+'Total Funding'!AQ30/'Total Recipients'!AQ30</f>
        <v>3068.2595231309965</v>
      </c>
      <c r="Z30" s="94">
        <f>+'Total Funding'!AS30/'Total Recipients'!AS30</f>
        <v>3822.0745429411177</v>
      </c>
      <c r="AA30" s="94">
        <f>+'Total Funding'!AU30/'Total Recipients'!AU30</f>
        <v>3909.2817024131364</v>
      </c>
      <c r="AB30" s="94">
        <f>+'Total Funding'!AV30/'Total Recipients'!AV30</f>
        <v>3909.2817024131364</v>
      </c>
      <c r="AC30" s="94">
        <f>+'Total Funding'!AY30/'Total Recipients'!AY30</f>
        <v>3708.2461736900523</v>
      </c>
      <c r="AD30" s="94">
        <f>+'Total Funding'!BA30/'Total Recipients'!BA30</f>
        <v>3725.880851490826</v>
      </c>
      <c r="AE30" s="94">
        <f>+'Total Funding'!BC30/'Total Recipients'!BC30</f>
        <v>3730.7453058482724</v>
      </c>
      <c r="AF30" s="94">
        <f>+'Total Funding'!BE30/'Total Recipients'!BE30</f>
        <v>3725.9361463823407</v>
      </c>
      <c r="AG30" s="94">
        <f>+'Total Funding'!BG30/'Total Recipients'!BG30</f>
        <v>3641.6292014349942</v>
      </c>
      <c r="AH30" s="94">
        <f>+'Total Funding'!BI30/'Total Recipients'!BI30</f>
        <v>4062.9243305876148</v>
      </c>
      <c r="AI30" s="94">
        <f>+'Total Funding'!BK30/'Total Recipients'!BK30</f>
        <v>4117.9280438929</v>
      </c>
      <c r="AJ30" s="94">
        <f>+'Total Funding'!BM30/'Total Recipients'!BM30</f>
        <v>4200.2284542226416</v>
      </c>
    </row>
    <row r="31" spans="1:36">
      <c r="A31" s="41" t="s">
        <v>41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>
        <f>+'Total Funding'!Y31/'Total Recipients'!Y31</f>
        <v>1976.4982596364573</v>
      </c>
      <c r="Q31" s="94">
        <f>+'Total Funding'!AA31/'Total Recipients'!AA31</f>
        <v>2134.9031863533955</v>
      </c>
      <c r="R31" s="94">
        <f>+'Total Funding'!AC31/'Total Recipients'!AC31</f>
        <v>2396.7075063154098</v>
      </c>
      <c r="S31" s="94">
        <f>+'Total Funding'!AE31/'Total Recipients'!AE31</f>
        <v>2560.391964387627</v>
      </c>
      <c r="T31" s="94">
        <f>+'Total Funding'!AG31/'Total Recipients'!AG31</f>
        <v>2595.6439277899344</v>
      </c>
      <c r="U31" s="94">
        <f>+'Total Funding'!AI31/'Total Recipients'!AI31</f>
        <v>2617.1707535049991</v>
      </c>
      <c r="V31" s="94">
        <f>+'Total Funding'!AK31/'Total Recipients'!AK31</f>
        <v>2584.6167514208796</v>
      </c>
      <c r="W31" s="94">
        <f>+'Total Funding'!AM31/'Total Recipients'!AM31</f>
        <v>2614.7530904359141</v>
      </c>
      <c r="X31" s="94">
        <f>+'Total Funding'!AO31/'Total Recipients'!AO31</f>
        <v>2767.225704295045</v>
      </c>
      <c r="Y31" s="94">
        <f>+'Total Funding'!AQ31/'Total Recipients'!AQ31</f>
        <v>3099.5741447325877</v>
      </c>
      <c r="Z31" s="94">
        <f>+'Total Funding'!AS31/'Total Recipients'!AS31</f>
        <v>3683.7610912797059</v>
      </c>
      <c r="AA31" s="94">
        <f>+'Total Funding'!AU31/'Total Recipients'!AU31</f>
        <v>3790.0806102328743</v>
      </c>
      <c r="AB31" s="94">
        <f>+'Total Funding'!AV31/'Total Recipients'!AV31</f>
        <v>3790.0806102328743</v>
      </c>
      <c r="AC31" s="94">
        <f>+'Total Funding'!AY31/'Total Recipients'!AY31</f>
        <v>3665.3426134317601</v>
      </c>
      <c r="AD31" s="94">
        <f>+'Total Funding'!BA31/'Total Recipients'!BA31</f>
        <v>3712.641406272583</v>
      </c>
      <c r="AE31" s="94">
        <f>+'Total Funding'!BC31/'Total Recipients'!BC31</f>
        <v>3758.4284014948157</v>
      </c>
      <c r="AF31" s="94">
        <f>+'Total Funding'!BE31/'Total Recipients'!BE31</f>
        <v>3784.1239728569776</v>
      </c>
      <c r="AG31" s="94">
        <f>+'Total Funding'!BG31/'Total Recipients'!BG31</f>
        <v>3784.2864399162768</v>
      </c>
      <c r="AH31" s="94">
        <f>+'Total Funding'!BI31/'Total Recipients'!BI31</f>
        <v>3959.073764384259</v>
      </c>
      <c r="AI31" s="94">
        <f>+'Total Funding'!BK31/'Total Recipients'!BK31</f>
        <v>4061.9643040154288</v>
      </c>
      <c r="AJ31" s="94">
        <f>+'Total Funding'!BM31/'Total Recipients'!BM31</f>
        <v>4071.0995871150126</v>
      </c>
    </row>
    <row r="32" spans="1:36">
      <c r="A32" s="41" t="s">
        <v>42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>
        <f>+'Total Funding'!Y32/'Total Recipients'!Y32</f>
        <v>1909.0652909336941</v>
      </c>
      <c r="Q32" s="94">
        <f>+'Total Funding'!AA32/'Total Recipients'!AA32</f>
        <v>1872.2670807453417</v>
      </c>
      <c r="R32" s="94">
        <f>+'Total Funding'!AC32/'Total Recipients'!AC32</f>
        <v>2168.4882943143812</v>
      </c>
      <c r="S32" s="94">
        <f>+'Total Funding'!AE32/'Total Recipients'!AE32</f>
        <v>2253.5140098335405</v>
      </c>
      <c r="T32" s="94">
        <f>+'Total Funding'!AG32/'Total Recipients'!AG32</f>
        <v>2291.3861204194141</v>
      </c>
      <c r="U32" s="94">
        <f>+'Total Funding'!AI32/'Total Recipients'!AI32</f>
        <v>2302.9933974932856</v>
      </c>
      <c r="V32" s="94">
        <f>+'Total Funding'!AK32/'Total Recipients'!AK32</f>
        <v>2280.9950003124804</v>
      </c>
      <c r="W32" s="94">
        <f>+'Total Funding'!AM32/'Total Recipients'!AM32</f>
        <v>2313.730726836543</v>
      </c>
      <c r="X32" s="94">
        <f>+'Total Funding'!AO32/'Total Recipients'!AO32</f>
        <v>2440.6680994423791</v>
      </c>
      <c r="Y32" s="94">
        <f>+'Total Funding'!AQ32/'Total Recipients'!AQ32</f>
        <v>2787.9109315544697</v>
      </c>
      <c r="Z32" s="94">
        <f>+'Total Funding'!AS32/'Total Recipients'!AS32</f>
        <v>3420.1848455095828</v>
      </c>
      <c r="AA32" s="94">
        <f>+'Total Funding'!AU32/'Total Recipients'!AU32</f>
        <v>3435.7819183438178</v>
      </c>
      <c r="AB32" s="94">
        <f>+'Total Funding'!AV32/'Total Recipients'!AV32</f>
        <v>3435.7819183438178</v>
      </c>
      <c r="AC32" s="94">
        <f>+'Total Funding'!AY32/'Total Recipients'!AY32</f>
        <v>3203.8323872729889</v>
      </c>
      <c r="AD32" s="94">
        <f>+'Total Funding'!BA32/'Total Recipients'!BA32</f>
        <v>3250.4172816006676</v>
      </c>
      <c r="AE32" s="94">
        <f>+'Total Funding'!BC32/'Total Recipients'!BC32</f>
        <v>3293.1898840263557</v>
      </c>
      <c r="AF32" s="94">
        <f>+'Total Funding'!BE32/'Total Recipients'!BE32</f>
        <v>3405.8485836232207</v>
      </c>
      <c r="AG32" s="94">
        <f>+'Total Funding'!BG32/'Total Recipients'!BG32</f>
        <v>3425.3680620872206</v>
      </c>
      <c r="AH32" s="94">
        <f>+'Total Funding'!BI32/'Total Recipients'!BI32</f>
        <v>3607.9952937474827</v>
      </c>
      <c r="AI32" s="94">
        <f>+'Total Funding'!BK32/'Total Recipients'!BK32</f>
        <v>3706.2505585558552</v>
      </c>
      <c r="AJ32" s="94">
        <f>+'Total Funding'!BM32/'Total Recipients'!BM32</f>
        <v>3828.6761445388315</v>
      </c>
    </row>
    <row r="33" spans="1:36">
      <c r="A33" s="41" t="s">
        <v>43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>
        <f>+'Total Funding'!Y33/'Total Recipients'!Y33</f>
        <v>1945.0513274877028</v>
      </c>
      <c r="Q33" s="94">
        <f>+'Total Funding'!AA33/'Total Recipients'!AA33</f>
        <v>2074.1669583056778</v>
      </c>
      <c r="R33" s="94">
        <f>+'Total Funding'!AC33/'Total Recipients'!AC33</f>
        <v>2319.2410825501074</v>
      </c>
      <c r="S33" s="94">
        <f>+'Total Funding'!AE33/'Total Recipients'!AE33</f>
        <v>2444.0980811884251</v>
      </c>
      <c r="T33" s="94">
        <f>+'Total Funding'!AG33/'Total Recipients'!AG33</f>
        <v>2465.1782734506874</v>
      </c>
      <c r="U33" s="94">
        <f>+'Total Funding'!AI33/'Total Recipients'!AI33</f>
        <v>2459.1816514192988</v>
      </c>
      <c r="V33" s="94">
        <f>+'Total Funding'!AK33/'Total Recipients'!AK33</f>
        <v>2442.7973059338283</v>
      </c>
      <c r="W33" s="94">
        <f>+'Total Funding'!AM33/'Total Recipients'!AM33</f>
        <v>2485.1066500996608</v>
      </c>
      <c r="X33" s="94">
        <f>+'Total Funding'!AO33/'Total Recipients'!AO33</f>
        <v>2640.2591246403149</v>
      </c>
      <c r="Y33" s="94">
        <f>+'Total Funding'!AQ33/'Total Recipients'!AQ33</f>
        <v>2903.3172204738985</v>
      </c>
      <c r="Z33" s="94">
        <f>+'Total Funding'!AS33/'Total Recipients'!AS33</f>
        <v>3401.6198256762864</v>
      </c>
      <c r="AA33" s="94">
        <f>+'Total Funding'!AU33/'Total Recipients'!AU33</f>
        <v>3573.5951616123989</v>
      </c>
      <c r="AB33" s="94">
        <f>+'Total Funding'!AV33/'Total Recipients'!AV33</f>
        <v>3573.5951616123989</v>
      </c>
      <c r="AC33" s="94">
        <f>+'Total Funding'!AY33/'Total Recipients'!AY33</f>
        <v>3443.018785796105</v>
      </c>
      <c r="AD33" s="94">
        <f>+'Total Funding'!BA33/'Total Recipients'!BA33</f>
        <v>3481.2333408218815</v>
      </c>
      <c r="AE33" s="94">
        <f>+'Total Funding'!BC33/'Total Recipients'!BC33</f>
        <v>3502.2162191454149</v>
      </c>
      <c r="AF33" s="94">
        <f>+'Total Funding'!BE33/'Total Recipients'!BE33</f>
        <v>3539.1187370327357</v>
      </c>
      <c r="AG33" s="94">
        <f>+'Total Funding'!BG33/'Total Recipients'!BG33</f>
        <v>3559.3648983092885</v>
      </c>
      <c r="AH33" s="94">
        <f>+'Total Funding'!BI33/'Total Recipients'!BI33</f>
        <v>3739.4750779707633</v>
      </c>
      <c r="AI33" s="94">
        <f>+'Total Funding'!BK33/'Total Recipients'!BK33</f>
        <v>3848.448250070629</v>
      </c>
      <c r="AJ33" s="94">
        <f>+'Total Funding'!BM33/'Total Recipients'!BM33</f>
        <v>3886.8122583652244</v>
      </c>
    </row>
    <row r="34" spans="1:36">
      <c r="A34" s="41" t="s">
        <v>44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>
        <f>+'Total Funding'!Y34/'Total Recipients'!Y34</f>
        <v>1855.607579339134</v>
      </c>
      <c r="Q34" s="94">
        <f>+'Total Funding'!AA34/'Total Recipients'!AA34</f>
        <v>1993.9012123010891</v>
      </c>
      <c r="R34" s="94">
        <f>+'Total Funding'!AC34/'Total Recipients'!AC34</f>
        <v>2253.4033120278909</v>
      </c>
      <c r="S34" s="94">
        <f>+'Total Funding'!AE34/'Total Recipients'!AE34</f>
        <v>2415.4187546122221</v>
      </c>
      <c r="T34" s="94">
        <f>+'Total Funding'!AG34/'Total Recipients'!AG34</f>
        <v>2445.3584166886021</v>
      </c>
      <c r="U34" s="94">
        <f>+'Total Funding'!AI34/'Total Recipients'!AI34</f>
        <v>2453.540390237702</v>
      </c>
      <c r="V34" s="94">
        <f>+'Total Funding'!AK34/'Total Recipients'!AK34</f>
        <v>2423.4280056998941</v>
      </c>
      <c r="W34" s="94">
        <f>+'Total Funding'!AM34/'Total Recipients'!AM34</f>
        <v>2443.4737131091283</v>
      </c>
      <c r="X34" s="94">
        <f>+'Total Funding'!AO34/'Total Recipients'!AO34</f>
        <v>2609.2852367329883</v>
      </c>
      <c r="Y34" s="94">
        <f>+'Total Funding'!AQ34/'Total Recipients'!AQ34</f>
        <v>2926.7430701400576</v>
      </c>
      <c r="Z34" s="94">
        <f>+'Total Funding'!AS34/'Total Recipients'!AS34</f>
        <v>3496.2327420448187</v>
      </c>
      <c r="AA34" s="94">
        <f>+'Total Funding'!AU34/'Total Recipients'!AU34</f>
        <v>3642.8470546878211</v>
      </c>
      <c r="AB34" s="94">
        <f>+'Total Funding'!AV34/'Total Recipients'!AV34</f>
        <v>3642.8470546878211</v>
      </c>
      <c r="AC34" s="94">
        <f>+'Total Funding'!AY34/'Total Recipients'!AY34</f>
        <v>3409.6870580951236</v>
      </c>
      <c r="AD34" s="94">
        <f>+'Total Funding'!BA34/'Total Recipients'!BA34</f>
        <v>3460.8891519437698</v>
      </c>
      <c r="AE34" s="94">
        <f>+'Total Funding'!BC34/'Total Recipients'!BC34</f>
        <v>3466.6577902543581</v>
      </c>
      <c r="AF34" s="94">
        <f>+'Total Funding'!BE34/'Total Recipients'!BE34</f>
        <v>3500.74772491973</v>
      </c>
      <c r="AG34" s="94">
        <f>+'Total Funding'!BG34/'Total Recipients'!BG34</f>
        <v>3498.0005966226195</v>
      </c>
      <c r="AH34" s="94">
        <f>+'Total Funding'!BI34/'Total Recipients'!BI34</f>
        <v>3690.5861282732062</v>
      </c>
      <c r="AI34" s="94">
        <f>+'Total Funding'!BK34/'Total Recipients'!BK34</f>
        <v>3778.9320366945431</v>
      </c>
      <c r="AJ34" s="94">
        <f>+'Total Funding'!BM34/'Total Recipients'!BM34</f>
        <v>3778.8405249247894</v>
      </c>
    </row>
    <row r="35" spans="1:36">
      <c r="A35" s="41" t="s">
        <v>45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>
        <f>+'Total Funding'!Y35/'Total Recipients'!Y35</f>
        <v>1808.3869652767546</v>
      </c>
      <c r="Q35" s="94">
        <f>+'Total Funding'!AA35/'Total Recipients'!AA35</f>
        <v>1953.3238481150975</v>
      </c>
      <c r="R35" s="94">
        <f>+'Total Funding'!AC35/'Total Recipients'!AC35</f>
        <v>2194.1633743297389</v>
      </c>
      <c r="S35" s="94">
        <f>+'Total Funding'!AE35/'Total Recipients'!AE35</f>
        <v>2379.591166815876</v>
      </c>
      <c r="T35" s="94">
        <f>+'Total Funding'!AG35/'Total Recipients'!AG35</f>
        <v>2440.9238686807917</v>
      </c>
      <c r="U35" s="94">
        <f>+'Total Funding'!AI35/'Total Recipients'!AI35</f>
        <v>2446.7250543838077</v>
      </c>
      <c r="V35" s="94">
        <f>+'Total Funding'!AK35/'Total Recipients'!AK35</f>
        <v>2401.3283382392292</v>
      </c>
      <c r="W35" s="94">
        <f>+'Total Funding'!AM35/'Total Recipients'!AM35</f>
        <v>2383.8884473409985</v>
      </c>
      <c r="X35" s="94">
        <f>+'Total Funding'!AO35/'Total Recipients'!AO35</f>
        <v>2528.2059544098852</v>
      </c>
      <c r="Y35" s="94">
        <f>+'Total Funding'!AQ35/'Total Recipients'!AQ35</f>
        <v>2864.0790678318767</v>
      </c>
      <c r="Z35" s="94">
        <f>+'Total Funding'!AS35/'Total Recipients'!AS35</f>
        <v>3632.3171154900569</v>
      </c>
      <c r="AA35" s="94">
        <f>+'Total Funding'!AU35/'Total Recipients'!AU35</f>
        <v>3778.9168583496939</v>
      </c>
      <c r="AB35" s="94">
        <f>+'Total Funding'!AV35/'Total Recipients'!AV35</f>
        <v>3778.9168583496944</v>
      </c>
      <c r="AC35" s="94">
        <f>+'Total Funding'!AY35/'Total Recipients'!AY35</f>
        <v>3518.9944137366715</v>
      </c>
      <c r="AD35" s="94">
        <f>+'Total Funding'!BA35/'Total Recipients'!BA35</f>
        <v>3592.3234572707811</v>
      </c>
      <c r="AE35" s="94">
        <f>+'Total Funding'!BC35/'Total Recipients'!BC35</f>
        <v>3592.3302092994977</v>
      </c>
      <c r="AF35" s="94">
        <f>+'Total Funding'!BE35/'Total Recipients'!BE35</f>
        <v>3631.1724913717767</v>
      </c>
      <c r="AG35" s="94">
        <f>+'Total Funding'!BG35/'Total Recipients'!BG35</f>
        <v>3616.119453744036</v>
      </c>
      <c r="AH35" s="94">
        <f>+'Total Funding'!BI35/'Total Recipients'!BI35</f>
        <v>4013.2446947478388</v>
      </c>
      <c r="AI35" s="94">
        <f>+'Total Funding'!BK35/'Total Recipients'!BK35</f>
        <v>4101.7432058285003</v>
      </c>
      <c r="AJ35" s="94">
        <f>+'Total Funding'!BM35/'Total Recipients'!BM35</f>
        <v>4171.9455907429028</v>
      </c>
    </row>
    <row r="36" spans="1:36">
      <c r="A36" s="41" t="s">
        <v>46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>
        <f>+'Total Funding'!Y36/'Total Recipients'!Y36</f>
        <v>1876.5939899269088</v>
      </c>
      <c r="Q36" s="94">
        <f>+'Total Funding'!AA36/'Total Recipients'!AA36</f>
        <v>1991.3013310382692</v>
      </c>
      <c r="R36" s="94">
        <f>+'Total Funding'!AC36/'Total Recipients'!AC36</f>
        <v>2242.2141035726881</v>
      </c>
      <c r="S36" s="94">
        <f>+'Total Funding'!AE36/'Total Recipients'!AE36</f>
        <v>2389.4378759975443</v>
      </c>
      <c r="T36" s="94">
        <f>+'Total Funding'!AG36/'Total Recipients'!AG36</f>
        <v>2409.3831161275307</v>
      </c>
      <c r="U36" s="94">
        <f>+'Total Funding'!AI36/'Total Recipients'!AI36</f>
        <v>2423.931960880424</v>
      </c>
      <c r="V36" s="94">
        <f>+'Total Funding'!AK36/'Total Recipients'!AK36</f>
        <v>2410.8883299173963</v>
      </c>
      <c r="W36" s="94">
        <f>+'Total Funding'!AM36/'Total Recipients'!AM36</f>
        <v>2413.6876251090694</v>
      </c>
      <c r="X36" s="94">
        <f>+'Total Funding'!AO36/'Total Recipients'!AO36</f>
        <v>2579.4070131112558</v>
      </c>
      <c r="Y36" s="94">
        <f>+'Total Funding'!AQ36/'Total Recipients'!AQ36</f>
        <v>2911.7820562528386</v>
      </c>
      <c r="Z36" s="94">
        <f>+'Total Funding'!AS36/'Total Recipients'!AS36</f>
        <v>3503.7597678742509</v>
      </c>
      <c r="AA36" s="94">
        <f>+'Total Funding'!AU36/'Total Recipients'!AU36</f>
        <v>3636.5376294993116</v>
      </c>
      <c r="AB36" s="94">
        <f>+'Total Funding'!AV36/'Total Recipients'!AV36</f>
        <v>3636.5376294993125</v>
      </c>
      <c r="AC36" s="94">
        <f>+'Total Funding'!AY36/'Total Recipients'!AY36</f>
        <v>3475.7219601460833</v>
      </c>
      <c r="AD36" s="94">
        <f>+'Total Funding'!BA36/'Total Recipients'!BA36</f>
        <v>3551.7204460388862</v>
      </c>
      <c r="AE36" s="94">
        <f>+'Total Funding'!BC36/'Total Recipients'!BC36</f>
        <v>3588.9688915271372</v>
      </c>
      <c r="AF36" s="94">
        <f>+'Total Funding'!BE36/'Total Recipients'!BE36</f>
        <v>3615.48613343957</v>
      </c>
      <c r="AG36" s="94">
        <f>+'Total Funding'!BG36/'Total Recipients'!BG36</f>
        <v>3628.4405476302113</v>
      </c>
      <c r="AH36" s="94">
        <f>+'Total Funding'!BI36/'Total Recipients'!BI36</f>
        <v>3901.4900661179563</v>
      </c>
      <c r="AI36" s="94">
        <f>+'Total Funding'!BK36/'Total Recipients'!BK36</f>
        <v>3968.2369507184903</v>
      </c>
      <c r="AJ36" s="94">
        <f>+'Total Funding'!BM36/'Total Recipients'!BM36</f>
        <v>3998.2028396192054</v>
      </c>
    </row>
    <row r="37" spans="1:36">
      <c r="A37" s="42" t="s">
        <v>47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>
        <f>+'Total Funding'!Y37/'Total Recipients'!Y37</f>
        <v>1874.354682607458</v>
      </c>
      <c r="Q37" s="94">
        <f>+'Total Funding'!AA37/'Total Recipients'!AA37</f>
        <v>2008.9632844741711</v>
      </c>
      <c r="R37" s="94">
        <f>+'Total Funding'!AC37/'Total Recipients'!AC37</f>
        <v>2290.6385880465305</v>
      </c>
      <c r="S37" s="94">
        <f>+'Total Funding'!AE37/'Total Recipients'!AE37</f>
        <v>2405.5770697502767</v>
      </c>
      <c r="T37" s="94">
        <f>+'Total Funding'!AG37/'Total Recipients'!AG37</f>
        <v>2427.5875908328676</v>
      </c>
      <c r="U37" s="94">
        <f>+'Total Funding'!AI37/'Total Recipients'!AI37</f>
        <v>2481.9467217570946</v>
      </c>
      <c r="V37" s="94">
        <f>+'Total Funding'!AK37/'Total Recipients'!AK37</f>
        <v>2438.3569275292416</v>
      </c>
      <c r="W37" s="94">
        <f>+'Total Funding'!AM37/'Total Recipients'!AM37</f>
        <v>2443.4551648950669</v>
      </c>
      <c r="X37" s="94">
        <f>+'Total Funding'!AO37/'Total Recipients'!AO37</f>
        <v>2625.4070662460567</v>
      </c>
      <c r="Y37" s="94">
        <f>+'Total Funding'!AQ37/'Total Recipients'!AQ37</f>
        <v>2945.2248081519688</v>
      </c>
      <c r="Z37" s="94">
        <f>+'Total Funding'!AS37/'Total Recipients'!AS37</f>
        <v>3582.5538250930354</v>
      </c>
      <c r="AA37" s="94">
        <f>+'Total Funding'!AU37/'Total Recipients'!AU37</f>
        <v>3723.3093409902654</v>
      </c>
      <c r="AB37" s="94">
        <f>+'Total Funding'!AV37/'Total Recipients'!AV37</f>
        <v>3723.3093409902654</v>
      </c>
      <c r="AC37" s="94">
        <f>+'Total Funding'!AY37/'Total Recipients'!AY37</f>
        <v>3424.9711837909308</v>
      </c>
      <c r="AD37" s="94">
        <f>+'Total Funding'!BA37/'Total Recipients'!BA37</f>
        <v>3481.3455022417247</v>
      </c>
      <c r="AE37" s="94">
        <f>+'Total Funding'!BC37/'Total Recipients'!BC37</f>
        <v>3547.0829897140275</v>
      </c>
      <c r="AF37" s="94">
        <f>+'Total Funding'!BE37/'Total Recipients'!BE37</f>
        <v>3545.8374175894101</v>
      </c>
      <c r="AG37" s="94">
        <f>+'Total Funding'!BG37/'Total Recipients'!BG37</f>
        <v>3579.5664280245014</v>
      </c>
      <c r="AH37" s="94">
        <f>+'Total Funding'!BI37/'Total Recipients'!BI37</f>
        <v>3831.2972537313431</v>
      </c>
      <c r="AI37" s="94">
        <f>+'Total Funding'!BK37/'Total Recipients'!BK37</f>
        <v>3898.1315950659296</v>
      </c>
      <c r="AJ37" s="94">
        <f>+'Total Funding'!BM37/'Total Recipients'!BM37</f>
        <v>3889.6404722182942</v>
      </c>
    </row>
    <row r="38" spans="1:36">
      <c r="A38" s="39" t="s">
        <v>49</v>
      </c>
      <c r="P38" s="1">
        <f>+'Total Funding'!Y38/'Total Recipients'!Y38</f>
        <v>1774.5692052737786</v>
      </c>
      <c r="Q38" s="1">
        <f>+'Total Funding'!AA38/'Total Recipients'!AA38</f>
        <v>1903.0584286798189</v>
      </c>
      <c r="R38" s="1">
        <f>+'Total Funding'!AC38/'Total Recipients'!AC38</f>
        <v>2141.6332663921294</v>
      </c>
      <c r="S38" s="1">
        <f>+'Total Funding'!AE38/'Total Recipients'!AE38</f>
        <v>2288.1453441679951</v>
      </c>
      <c r="T38" s="1">
        <f>+'Total Funding'!AG38/'Total Recipients'!AG38</f>
        <v>2332.1318019410751</v>
      </c>
      <c r="U38" s="1">
        <f>+'Total Funding'!AI38/'Total Recipients'!AI38</f>
        <v>2343.7033220680169</v>
      </c>
      <c r="V38" s="1">
        <f>+'Total Funding'!AK38/'Total Recipients'!AK38</f>
        <v>2331.9266089386642</v>
      </c>
      <c r="W38" s="1">
        <f>+'Total Funding'!AM38/'Total Recipients'!AM38</f>
        <v>2360.011300446035</v>
      </c>
      <c r="X38" s="1">
        <f>+'Total Funding'!AO38/'Total Recipients'!AO38</f>
        <v>2527.4271311498724</v>
      </c>
      <c r="Y38" s="1">
        <f>+'Total Funding'!AQ38/'Total Recipients'!AQ38</f>
        <v>2849.3023284648907</v>
      </c>
      <c r="Z38" s="1">
        <f>+'Total Funding'!AS38/'Total Recipients'!AS38</f>
        <v>3448.986008583056</v>
      </c>
      <c r="AA38" s="1">
        <f>+'Total Funding'!AU38/'Total Recipients'!AU38</f>
        <v>3577.7066984017183</v>
      </c>
      <c r="AB38" s="1">
        <f>+'Total Funding'!AV38/'Total Recipients'!AV38</f>
        <v>3577.7066984017183</v>
      </c>
      <c r="AC38" s="1">
        <f>+'Total Funding'!AY38/'Total Recipients'!AY38</f>
        <v>3333.7056930921167</v>
      </c>
      <c r="AD38" s="1">
        <f>+'Total Funding'!BA38/'Total Recipients'!BA38</f>
        <v>3399.2889336030812</v>
      </c>
      <c r="AE38" s="1">
        <f>+'Total Funding'!BC38/'Total Recipients'!BC38</f>
        <v>3482.3569179475589</v>
      </c>
      <c r="AF38" s="16">
        <f>+'Total Funding'!BE38/'Total Recipients'!BE38</f>
        <v>3490.589642660223</v>
      </c>
      <c r="AG38" s="16">
        <f>+'Total Funding'!BG38/'Total Recipients'!BG38</f>
        <v>3487.6322119258721</v>
      </c>
      <c r="AH38" s="16">
        <f>+'Total Funding'!BI38/'Total Recipients'!BI38</f>
        <v>3758.316422823626</v>
      </c>
      <c r="AI38" s="16">
        <f>+'Total Funding'!BK38/'Total Recipients'!BK38</f>
        <v>3842.729754294684</v>
      </c>
      <c r="AJ38" s="16">
        <f>+'Total Funding'!BM38/'Total Recipients'!BM38</f>
        <v>3903.4619506402478</v>
      </c>
    </row>
    <row r="39" spans="1:36">
      <c r="A39" s="40" t="s">
        <v>113</v>
      </c>
      <c r="B39" s="40">
        <f t="shared" ref="B39:Z39" si="12">(B38/B4)*100</f>
        <v>0</v>
      </c>
      <c r="C39" s="40">
        <f t="shared" si="12"/>
        <v>0</v>
      </c>
      <c r="D39" s="40">
        <f t="shared" si="12"/>
        <v>0</v>
      </c>
      <c r="E39" s="40">
        <f t="shared" si="12"/>
        <v>0</v>
      </c>
      <c r="F39" s="40">
        <f t="shared" si="12"/>
        <v>0</v>
      </c>
      <c r="G39" s="40">
        <f t="shared" si="12"/>
        <v>0</v>
      </c>
      <c r="H39" s="40">
        <f t="shared" si="12"/>
        <v>0</v>
      </c>
      <c r="I39" s="40">
        <f t="shared" si="12"/>
        <v>0</v>
      </c>
      <c r="J39" s="40">
        <f t="shared" si="12"/>
        <v>0</v>
      </c>
      <c r="K39" s="40">
        <f t="shared" si="12"/>
        <v>0</v>
      </c>
      <c r="L39" s="40">
        <f t="shared" si="12"/>
        <v>0</v>
      </c>
      <c r="M39" s="40">
        <f t="shared" si="12"/>
        <v>0</v>
      </c>
      <c r="N39" s="40">
        <f t="shared" si="12"/>
        <v>0</v>
      </c>
      <c r="O39" s="40">
        <f t="shared" si="12"/>
        <v>0</v>
      </c>
      <c r="P39" s="40">
        <f t="shared" si="12"/>
        <v>93.796566013898456</v>
      </c>
      <c r="Q39" s="40">
        <f t="shared" si="12"/>
        <v>94.325422932623894</v>
      </c>
      <c r="R39" s="40">
        <f t="shared" si="12"/>
        <v>94.210275518415855</v>
      </c>
      <c r="S39" s="40">
        <f t="shared" si="12"/>
        <v>94.914713073534713</v>
      </c>
      <c r="T39" s="40">
        <f t="shared" si="12"/>
        <v>95.223753010465146</v>
      </c>
      <c r="U39" s="40">
        <f t="shared" si="12"/>
        <v>95.437014272031988</v>
      </c>
      <c r="V39" s="40">
        <f t="shared" si="12"/>
        <v>95.798402518199794</v>
      </c>
      <c r="W39" s="40">
        <f t="shared" si="12"/>
        <v>95.928163845763208</v>
      </c>
      <c r="X39" s="40">
        <f t="shared" si="12"/>
        <v>96.260748201456508</v>
      </c>
      <c r="Y39" s="40">
        <f t="shared" si="12"/>
        <v>96.590696307401615</v>
      </c>
      <c r="Z39" s="40">
        <f t="shared" si="12"/>
        <v>96.595503885267618</v>
      </c>
      <c r="AA39" s="40">
        <f t="shared" ref="AA39:AB39" si="13">(AA38/AA4)*100</f>
        <v>97.009592362094367</v>
      </c>
      <c r="AB39" s="40">
        <f t="shared" si="13"/>
        <v>97.009592362094395</v>
      </c>
      <c r="AC39" s="40">
        <f t="shared" ref="AC39:AD39" si="14">(AC38/AC4)*100</f>
        <v>96.252166994011617</v>
      </c>
      <c r="AD39" s="40">
        <f t="shared" si="14"/>
        <v>96.282546513602213</v>
      </c>
      <c r="AE39" s="40">
        <f t="shared" ref="AE39" si="15">(AE38/AE4)*100</f>
        <v>97.405615802803226</v>
      </c>
      <c r="AF39" s="40">
        <f t="shared" ref="AF39:AG39" si="16">(AF38/AF4)*100</f>
        <v>96.24333523188254</v>
      </c>
      <c r="AG39" s="40">
        <f t="shared" si="16"/>
        <v>95.960237927003192</v>
      </c>
      <c r="AH39" s="40">
        <f t="shared" ref="AH39:AJ39" si="17">(AH38/AH4)*100</f>
        <v>95.761660266974104</v>
      </c>
      <c r="AI39" s="40">
        <f t="shared" si="17"/>
        <v>95.562928100503171</v>
      </c>
      <c r="AJ39" s="40">
        <f t="shared" si="17"/>
        <v>95.242296855977145</v>
      </c>
    </row>
    <row r="40" spans="1:36">
      <c r="A40" s="41" t="s">
        <v>50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>
        <f>+'Total Funding'!Y40/'Total Recipients'!Y40</f>
        <v>1825.5110063124439</v>
      </c>
      <c r="Q40" s="94">
        <f>+'Total Funding'!AA40/'Total Recipients'!AA40</f>
        <v>1948.0344943788</v>
      </c>
      <c r="R40" s="94">
        <f>+'Total Funding'!AC40/'Total Recipients'!AC40</f>
        <v>2195.653489312796</v>
      </c>
      <c r="S40" s="94">
        <f>+'Total Funding'!AE40/'Total Recipients'!AE40</f>
        <v>2348.8775089061883</v>
      </c>
      <c r="T40" s="94">
        <f>+'Total Funding'!AG40/'Total Recipients'!AG40</f>
        <v>2385.684702897689</v>
      </c>
      <c r="U40" s="94">
        <f>+'Total Funding'!AI40/'Total Recipients'!AI40</f>
        <v>2388.0032578055657</v>
      </c>
      <c r="V40" s="94">
        <f>+'Total Funding'!AK40/'Total Recipients'!AK40</f>
        <v>2364.459461473496</v>
      </c>
      <c r="W40" s="94">
        <f>+'Total Funding'!AM40/'Total Recipients'!AM40</f>
        <v>2377.5714852979131</v>
      </c>
      <c r="X40" s="94">
        <f>+'Total Funding'!AO40/'Total Recipients'!AO40</f>
        <v>2545.8752106847423</v>
      </c>
      <c r="Y40" s="94">
        <f>+'Total Funding'!AQ40/'Total Recipients'!AQ40</f>
        <v>2869.9900671685773</v>
      </c>
      <c r="Z40" s="94">
        <f>+'Total Funding'!AS40/'Total Recipients'!AS40</f>
        <v>3512.1411268692909</v>
      </c>
      <c r="AA40" s="94">
        <f>+'Total Funding'!AU40/'Total Recipients'!AU40</f>
        <v>3613.4152595496062</v>
      </c>
      <c r="AB40" s="94">
        <f>+'Total Funding'!AV40/'Total Recipients'!AV40</f>
        <v>3613.4152595496062</v>
      </c>
      <c r="AC40" s="94">
        <f>+'Total Funding'!AY40/'Total Recipients'!AY40</f>
        <v>3365.0936004575478</v>
      </c>
      <c r="AD40" s="94">
        <f>+'Total Funding'!BA40/'Total Recipients'!BA40</f>
        <v>3426.7446352599591</v>
      </c>
      <c r="AE40" s="94">
        <f>+'Total Funding'!BC40/'Total Recipients'!BC40</f>
        <v>3492.8842763690268</v>
      </c>
      <c r="AF40" s="94">
        <f>+'Total Funding'!BE40/'Total Recipients'!BE40</f>
        <v>3546.1737683147808</v>
      </c>
      <c r="AG40" s="94">
        <f>+'Total Funding'!BG40/'Total Recipients'!BG40</f>
        <v>3565.9391405887045</v>
      </c>
      <c r="AH40" s="94">
        <f>+'Total Funding'!BI40/'Total Recipients'!BI40</f>
        <v>3811.1384022643615</v>
      </c>
      <c r="AI40" s="94">
        <f>+'Total Funding'!BK40/'Total Recipients'!BK40</f>
        <v>3911.5464823101279</v>
      </c>
      <c r="AJ40" s="94">
        <f>+'Total Funding'!BM40/'Total Recipients'!BM40</f>
        <v>4011.3867460672759</v>
      </c>
    </row>
    <row r="41" spans="1:36">
      <c r="A41" s="41" t="s">
        <v>51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>
        <f>+'Total Funding'!Y41/'Total Recipients'!Y41</f>
        <v>1748.7583666800515</v>
      </c>
      <c r="Q41" s="94">
        <f>+'Total Funding'!AA41/'Total Recipients'!AA41</f>
        <v>1865.0431226962255</v>
      </c>
      <c r="R41" s="94">
        <f>+'Total Funding'!AC41/'Total Recipients'!AC41</f>
        <v>2107.3826071942444</v>
      </c>
      <c r="S41" s="94">
        <f>+'Total Funding'!AE41/'Total Recipients'!AE41</f>
        <v>2259.6474329336579</v>
      </c>
      <c r="T41" s="94">
        <f>+'Total Funding'!AG41/'Total Recipients'!AG41</f>
        <v>2295.6670056800735</v>
      </c>
      <c r="U41" s="94">
        <f>+'Total Funding'!AI41/'Total Recipients'!AI41</f>
        <v>2310.4297680715244</v>
      </c>
      <c r="V41" s="94">
        <f>+'Total Funding'!AK41/'Total Recipients'!AK41</f>
        <v>2318.4893061926605</v>
      </c>
      <c r="W41" s="94">
        <f>+'Total Funding'!AM41/'Total Recipients'!AM41</f>
        <v>2354.1621666605024</v>
      </c>
      <c r="X41" s="94">
        <f>+'Total Funding'!AO41/'Total Recipients'!AO41</f>
        <v>2496.6344431629295</v>
      </c>
      <c r="Y41" s="94">
        <f>+'Total Funding'!AQ41/'Total Recipients'!AQ41</f>
        <v>2784.4390369512039</v>
      </c>
      <c r="Z41" s="94">
        <f>+'Total Funding'!AS41/'Total Recipients'!AS41</f>
        <v>3416.141289446311</v>
      </c>
      <c r="AA41" s="94">
        <f>+'Total Funding'!AU41/'Total Recipients'!AU41</f>
        <v>3754.7649423851308</v>
      </c>
      <c r="AB41" s="94">
        <f>+'Total Funding'!AV41/'Total Recipients'!AV41</f>
        <v>3754.7649423851326</v>
      </c>
      <c r="AC41" s="94">
        <f>+'Total Funding'!AY41/'Total Recipients'!AY41</f>
        <v>3363.9407467374886</v>
      </c>
      <c r="AD41" s="94">
        <f>+'Total Funding'!BA41/'Total Recipients'!BA41</f>
        <v>3415.9898951451382</v>
      </c>
      <c r="AE41" s="94">
        <f>+'Total Funding'!BC41/'Total Recipients'!BC41</f>
        <v>3477.8867590397681</v>
      </c>
      <c r="AF41" s="94">
        <f>+'Total Funding'!BE41/'Total Recipients'!BE41</f>
        <v>3536.1730299553396</v>
      </c>
      <c r="AG41" s="94">
        <f>+'Total Funding'!BG41/'Total Recipients'!BG41</f>
        <v>3421.0614189730545</v>
      </c>
      <c r="AH41" s="94">
        <f>+'Total Funding'!BI41/'Total Recipients'!BI41</f>
        <v>3840.9647854557984</v>
      </c>
      <c r="AI41" s="94">
        <f>+'Total Funding'!BK41/'Total Recipients'!BK41</f>
        <v>3817.7843016602828</v>
      </c>
      <c r="AJ41" s="94">
        <f>+'Total Funding'!BM41/'Total Recipients'!BM41</f>
        <v>3892.8647005185571</v>
      </c>
    </row>
    <row r="42" spans="1:36">
      <c r="A42" s="41" t="s">
        <v>52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>
        <f>+'Total Funding'!Y42/'Total Recipients'!Y42</f>
        <v>1795.4413888568463</v>
      </c>
      <c r="Q42" s="94">
        <f>+'Total Funding'!AA42/'Total Recipients'!AA42</f>
        <v>1943.6810308407266</v>
      </c>
      <c r="R42" s="94">
        <f>+'Total Funding'!AC42/'Total Recipients'!AC42</f>
        <v>2165.4595317466469</v>
      </c>
      <c r="S42" s="94">
        <f>+'Total Funding'!AE42/'Total Recipients'!AE42</f>
        <v>2281.2217503567304</v>
      </c>
      <c r="T42" s="94">
        <f>+'Total Funding'!AG42/'Total Recipients'!AG42</f>
        <v>2325.3954691692984</v>
      </c>
      <c r="U42" s="94">
        <f>+'Total Funding'!AI42/'Total Recipients'!AI42</f>
        <v>2343.698328626826</v>
      </c>
      <c r="V42" s="94">
        <f>+'Total Funding'!AK42/'Total Recipients'!AK42</f>
        <v>2331.9368662130319</v>
      </c>
      <c r="W42" s="94">
        <f>+'Total Funding'!AM42/'Total Recipients'!AM42</f>
        <v>2317.8152188245449</v>
      </c>
      <c r="X42" s="94">
        <f>+'Total Funding'!AO42/'Total Recipients'!AO42</f>
        <v>2463.9695877615563</v>
      </c>
      <c r="Y42" s="94">
        <f>+'Total Funding'!AQ42/'Total Recipients'!AQ42</f>
        <v>2785.8864446282232</v>
      </c>
      <c r="Z42" s="94">
        <f>+'Total Funding'!AS42/'Total Recipients'!AS42</f>
        <v>3481.0922910040058</v>
      </c>
      <c r="AA42" s="94">
        <f>+'Total Funding'!AU42/'Total Recipients'!AU42</f>
        <v>3766.4091090345105</v>
      </c>
      <c r="AB42" s="94">
        <f>+'Total Funding'!AV42/'Total Recipients'!AV42</f>
        <v>3766.4091090345096</v>
      </c>
      <c r="AC42" s="94">
        <f>+'Total Funding'!AY42/'Total Recipients'!AY42</f>
        <v>3360.1541887101398</v>
      </c>
      <c r="AD42" s="94">
        <f>+'Total Funding'!BA42/'Total Recipients'!BA42</f>
        <v>3311.849921525948</v>
      </c>
      <c r="AE42" s="94">
        <f>+'Total Funding'!BC42/'Total Recipients'!BC42</f>
        <v>3341.7130416620771</v>
      </c>
      <c r="AF42" s="94">
        <f>+'Total Funding'!BE42/'Total Recipients'!BE42</f>
        <v>3424.7636382210721</v>
      </c>
      <c r="AG42" s="94">
        <f>+'Total Funding'!BG42/'Total Recipients'!BG42</f>
        <v>3438.4183477657361</v>
      </c>
      <c r="AH42" s="94">
        <f>+'Total Funding'!BI42/'Total Recipients'!BI42</f>
        <v>3721.8080838716137</v>
      </c>
      <c r="AI42" s="94">
        <f>+'Total Funding'!BK42/'Total Recipients'!BK42</f>
        <v>3964.0856632829223</v>
      </c>
      <c r="AJ42" s="94">
        <f>+'Total Funding'!BM42/'Total Recipients'!BM42</f>
        <v>4001.83376611738</v>
      </c>
    </row>
    <row r="43" spans="1:36">
      <c r="A43" s="41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>
        <f>+'Total Funding'!Y43/'Total Recipients'!Y43</f>
        <v>1772.1716501141855</v>
      </c>
      <c r="Q43" s="94">
        <f>+'Total Funding'!AA43/'Total Recipients'!AA43</f>
        <v>1928.803423395763</v>
      </c>
      <c r="R43" s="94">
        <f>+'Total Funding'!AC43/'Total Recipients'!AC43</f>
        <v>2177.1092436974791</v>
      </c>
      <c r="S43" s="94">
        <f>+'Total Funding'!AE43/'Total Recipients'!AE43</f>
        <v>2331.4302519236849</v>
      </c>
      <c r="T43" s="94">
        <f>+'Total Funding'!AG43/'Total Recipients'!AG43</f>
        <v>2378.3182957393483</v>
      </c>
      <c r="U43" s="94">
        <f>+'Total Funding'!AI43/'Total Recipients'!AI43</f>
        <v>2399.9222498890113</v>
      </c>
      <c r="V43" s="94">
        <f>+'Total Funding'!AK43/'Total Recipients'!AK43</f>
        <v>2389.5357641520723</v>
      </c>
      <c r="W43" s="94">
        <f>+'Total Funding'!AM43/'Total Recipients'!AM43</f>
        <v>2409.4648835667522</v>
      </c>
      <c r="X43" s="94">
        <f>+'Total Funding'!AO43/'Total Recipients'!AO43</f>
        <v>2571.0519593433664</v>
      </c>
      <c r="Y43" s="94">
        <f>+'Total Funding'!AQ43/'Total Recipients'!AQ43</f>
        <v>2917.1866723020571</v>
      </c>
      <c r="Z43" s="94">
        <f>+'Total Funding'!AS43/'Total Recipients'!AS43</f>
        <v>3483.1798219412426</v>
      </c>
      <c r="AA43" s="94">
        <f>+'Total Funding'!AU43/'Total Recipients'!AU43</f>
        <v>3530.6968211954372</v>
      </c>
      <c r="AB43" s="94">
        <f>+'Total Funding'!AV43/'Total Recipients'!AV43</f>
        <v>3530.6968211954363</v>
      </c>
      <c r="AC43" s="94">
        <f>+'Total Funding'!AY43/'Total Recipients'!AY43</f>
        <v>3415.4890428356716</v>
      </c>
      <c r="AD43" s="94">
        <f>+'Total Funding'!BA43/'Total Recipients'!BA43</f>
        <v>3509.5459639271053</v>
      </c>
      <c r="AE43" s="94">
        <f>+'Total Funding'!BC43/'Total Recipients'!BC43</f>
        <v>3526.9879290726817</v>
      </c>
      <c r="AF43" s="94">
        <f>+'Total Funding'!BE43/'Total Recipients'!BE43</f>
        <v>3568.7264430527398</v>
      </c>
      <c r="AG43" s="94">
        <f>+'Total Funding'!BG43/'Total Recipients'!BG43</f>
        <v>3599.6343641873777</v>
      </c>
      <c r="AH43" s="94">
        <f>+'Total Funding'!BI43/'Total Recipients'!BI43</f>
        <v>3842.9393826301966</v>
      </c>
      <c r="AI43" s="94">
        <f>+'Total Funding'!BK43/'Total Recipients'!BK43</f>
        <v>3949.5343027405888</v>
      </c>
      <c r="AJ43" s="94">
        <f>+'Total Funding'!BM43/'Total Recipients'!BM43</f>
        <v>3980.0179690766181</v>
      </c>
    </row>
    <row r="44" spans="1:36">
      <c r="A44" s="41" t="s">
        <v>54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>
        <f>+'Total Funding'!Y44/'Total Recipients'!Y44</f>
        <v>1718.7600134788072</v>
      </c>
      <c r="Q44" s="94">
        <f>+'Total Funding'!AA44/'Total Recipients'!AA44</f>
        <v>1839.5452419859537</v>
      </c>
      <c r="R44" s="94">
        <f>+'Total Funding'!AC44/'Total Recipients'!AC44</f>
        <v>2085.1212620479446</v>
      </c>
      <c r="S44" s="94">
        <f>+'Total Funding'!AE44/'Total Recipients'!AE44</f>
        <v>2230.334367955043</v>
      </c>
      <c r="T44" s="94">
        <f>+'Total Funding'!AG44/'Total Recipients'!AG44</f>
        <v>2270.588157507198</v>
      </c>
      <c r="U44" s="94">
        <f>+'Total Funding'!AI44/'Total Recipients'!AI44</f>
        <v>2281.5318178444818</v>
      </c>
      <c r="V44" s="94">
        <f>+'Total Funding'!AK44/'Total Recipients'!AK44</f>
        <v>2264.4798260560269</v>
      </c>
      <c r="W44" s="94">
        <f>+'Total Funding'!AM44/'Total Recipients'!AM44</f>
        <v>2307.8625383045328</v>
      </c>
      <c r="X44" s="94">
        <f>+'Total Funding'!AO44/'Total Recipients'!AO44</f>
        <v>2500.4208878756308</v>
      </c>
      <c r="Y44" s="94">
        <f>+'Total Funding'!AQ44/'Total Recipients'!AQ44</f>
        <v>2823.002329776722</v>
      </c>
      <c r="Z44" s="94">
        <f>+'Total Funding'!AS44/'Total Recipients'!AS44</f>
        <v>3411.7929997138908</v>
      </c>
      <c r="AA44" s="94">
        <f>+'Total Funding'!AU44/'Total Recipients'!AU44</f>
        <v>3465.6984817330376</v>
      </c>
      <c r="AB44" s="94">
        <f>+'Total Funding'!AV44/'Total Recipients'!AV44</f>
        <v>3465.6984817330358</v>
      </c>
      <c r="AC44" s="94">
        <f>+'Total Funding'!AY44/'Total Recipients'!AY44</f>
        <v>3302.0361643283845</v>
      </c>
      <c r="AD44" s="94">
        <f>+'Total Funding'!BA44/'Total Recipients'!BA44</f>
        <v>3369.479223138685</v>
      </c>
      <c r="AE44" s="94">
        <f>+'Total Funding'!BC44/'Total Recipients'!BC44</f>
        <v>3392.4390299741372</v>
      </c>
      <c r="AF44" s="94">
        <f>+'Total Funding'!BE44/'Total Recipients'!BE44</f>
        <v>3454.3349904886013</v>
      </c>
      <c r="AG44" s="94">
        <f>+'Total Funding'!BG44/'Total Recipients'!BG44</f>
        <v>3477.5145287028408</v>
      </c>
      <c r="AH44" s="94">
        <f>+'Total Funding'!BI44/'Total Recipients'!BI44</f>
        <v>3739.6999580476363</v>
      </c>
      <c r="AI44" s="94">
        <f>+'Total Funding'!BK44/'Total Recipients'!BK44</f>
        <v>3858.9370260249516</v>
      </c>
      <c r="AJ44" s="94">
        <f>+'Total Funding'!BM44/'Total Recipients'!BM44</f>
        <v>3911.8472861623454</v>
      </c>
    </row>
    <row r="45" spans="1:36">
      <c r="A45" s="41" t="s">
        <v>55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>
        <f>+'Total Funding'!Y45/'Total Recipients'!Y45</f>
        <v>1756.295211247502</v>
      </c>
      <c r="Q45" s="94">
        <f>+'Total Funding'!AA45/'Total Recipients'!AA45</f>
        <v>1905.7435691592937</v>
      </c>
      <c r="R45" s="94">
        <f>+'Total Funding'!AC45/'Total Recipients'!AC45</f>
        <v>2129.5377577537556</v>
      </c>
      <c r="S45" s="94">
        <f>+'Total Funding'!AE45/'Total Recipients'!AE45</f>
        <v>2260.7114619575009</v>
      </c>
      <c r="T45" s="94">
        <f>+'Total Funding'!AG45/'Total Recipients'!AG45</f>
        <v>2291.1385043010896</v>
      </c>
      <c r="U45" s="94">
        <f>+'Total Funding'!AI45/'Total Recipients'!AI45</f>
        <v>2291.7045389628938</v>
      </c>
      <c r="V45" s="94">
        <f>+'Total Funding'!AK45/'Total Recipients'!AK45</f>
        <v>2280.6995663084394</v>
      </c>
      <c r="W45" s="94">
        <f>+'Total Funding'!AM45/'Total Recipients'!AM45</f>
        <v>2310.6442374276494</v>
      </c>
      <c r="X45" s="94">
        <f>+'Total Funding'!AO45/'Total Recipients'!AO45</f>
        <v>2467.8755565372053</v>
      </c>
      <c r="Y45" s="94">
        <f>+'Total Funding'!AQ45/'Total Recipients'!AQ45</f>
        <v>2775.7404526975743</v>
      </c>
      <c r="Z45" s="94">
        <f>+'Total Funding'!AS45/'Total Recipients'!AS45</f>
        <v>3235.0374525554485</v>
      </c>
      <c r="AA45" s="94">
        <f>+'Total Funding'!AU45/'Total Recipients'!AU45</f>
        <v>3332.8435387813533</v>
      </c>
      <c r="AB45" s="94">
        <f>+'Total Funding'!AV45/'Total Recipients'!AV45</f>
        <v>3332.8435387813533</v>
      </c>
      <c r="AC45" s="94">
        <f>+'Total Funding'!AY45/'Total Recipients'!AY45</f>
        <v>3198.0460591949209</v>
      </c>
      <c r="AD45" s="94">
        <f>+'Total Funding'!BA45/'Total Recipients'!BA45</f>
        <v>3259.1966264053813</v>
      </c>
      <c r="AE45" s="94">
        <f>+'Total Funding'!BC45/'Total Recipients'!BC45</f>
        <v>3288.001548390524</v>
      </c>
      <c r="AF45" s="94">
        <f>+'Total Funding'!BE45/'Total Recipients'!BE45</f>
        <v>3304.6933632815649</v>
      </c>
      <c r="AG45" s="94">
        <f>+'Total Funding'!BG45/'Total Recipients'!BG45</f>
        <v>3274.3041701628331</v>
      </c>
      <c r="AH45" s="94">
        <f>+'Total Funding'!BI45/'Total Recipients'!BI45</f>
        <v>3521.532265617233</v>
      </c>
      <c r="AI45" s="94">
        <f>+'Total Funding'!BK45/'Total Recipients'!BK45</f>
        <v>3625.0388192007636</v>
      </c>
      <c r="AJ45" s="94">
        <f>+'Total Funding'!BM45/'Total Recipients'!BM45</f>
        <v>3639.4179623654977</v>
      </c>
    </row>
    <row r="46" spans="1:36">
      <c r="A46" s="41" t="s">
        <v>56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>
        <f>+'Total Funding'!Y46/'Total Recipients'!Y46</f>
        <v>1808.8200921558766</v>
      </c>
      <c r="Q46" s="94">
        <f>+'Total Funding'!AA46/'Total Recipients'!AA46</f>
        <v>1918.5835296595112</v>
      </c>
      <c r="R46" s="94">
        <f>+'Total Funding'!AC46/'Total Recipients'!AC46</f>
        <v>2174.2591152163345</v>
      </c>
      <c r="S46" s="94">
        <f>+'Total Funding'!AE46/'Total Recipients'!AE46</f>
        <v>2320.9734600154898</v>
      </c>
      <c r="T46" s="94">
        <f>+'Total Funding'!AG46/'Total Recipients'!AG46</f>
        <v>2374.8656623104225</v>
      </c>
      <c r="U46" s="94">
        <f>+'Total Funding'!AI46/'Total Recipients'!AI46</f>
        <v>2392.9761619584588</v>
      </c>
      <c r="V46" s="94">
        <f>+'Total Funding'!AK46/'Total Recipients'!AK46</f>
        <v>2370.8878706462801</v>
      </c>
      <c r="W46" s="94">
        <f>+'Total Funding'!AM46/'Total Recipients'!AM46</f>
        <v>2418.2313807531382</v>
      </c>
      <c r="X46" s="94">
        <f>+'Total Funding'!AO46/'Total Recipients'!AO46</f>
        <v>2585.7675570255064</v>
      </c>
      <c r="Y46" s="94">
        <f>+'Total Funding'!AQ46/'Total Recipients'!AQ46</f>
        <v>2904.6880403706382</v>
      </c>
      <c r="Z46" s="94">
        <f>+'Total Funding'!AS46/'Total Recipients'!AS46</f>
        <v>3552.9579593235835</v>
      </c>
      <c r="AA46" s="94">
        <f>+'Total Funding'!AU46/'Total Recipients'!AU46</f>
        <v>3617.1065256931456</v>
      </c>
      <c r="AB46" s="94">
        <f>+'Total Funding'!AV46/'Total Recipients'!AV46</f>
        <v>3617.1065256931442</v>
      </c>
      <c r="AC46" s="94">
        <f>+'Total Funding'!AY46/'Total Recipients'!AY46</f>
        <v>3367.9023961489665</v>
      </c>
      <c r="AD46" s="94">
        <f>+'Total Funding'!BA46/'Total Recipients'!BA46</f>
        <v>3442.9790278186333</v>
      </c>
      <c r="AE46" s="94">
        <f>+'Total Funding'!BC46/'Total Recipients'!BC46</f>
        <v>3469.2568740389097</v>
      </c>
      <c r="AF46" s="94">
        <f>+'Total Funding'!BE46/'Total Recipients'!BE46</f>
        <v>3508.048401948482</v>
      </c>
      <c r="AG46" s="94">
        <f>+'Total Funding'!BG46/'Total Recipients'!BG46</f>
        <v>3537.7775419664272</v>
      </c>
      <c r="AH46" s="94">
        <f>+'Total Funding'!BI46/'Total Recipients'!BI46</f>
        <v>3833.9335932414701</v>
      </c>
      <c r="AI46" s="94">
        <f>+'Total Funding'!BK46/'Total Recipients'!BK46</f>
        <v>3868.80099953741</v>
      </c>
      <c r="AJ46" s="94">
        <f>+'Total Funding'!BM46/'Total Recipients'!BM46</f>
        <v>3951.2629426918052</v>
      </c>
    </row>
    <row r="47" spans="1:36">
      <c r="A47" s="41" t="s">
        <v>57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>
        <f>+'Total Funding'!Y47/'Total Recipients'!Y47</f>
        <v>1703.1589420242385</v>
      </c>
      <c r="Q47" s="94">
        <f>+'Total Funding'!AA47/'Total Recipients'!AA47</f>
        <v>1849.2796015025315</v>
      </c>
      <c r="R47" s="94">
        <f>+'Total Funding'!AC47/'Total Recipients'!AC47</f>
        <v>2077.9210936340705</v>
      </c>
      <c r="S47" s="94">
        <f>+'Total Funding'!AE47/'Total Recipients'!AE47</f>
        <v>2231.0318354012443</v>
      </c>
      <c r="T47" s="94">
        <f>+'Total Funding'!AG47/'Total Recipients'!AG47</f>
        <v>2284.4281525892739</v>
      </c>
      <c r="U47" s="94">
        <f>+'Total Funding'!AI47/'Total Recipients'!AI47</f>
        <v>2251.0669163970715</v>
      </c>
      <c r="V47" s="94">
        <f>+'Total Funding'!AK47/'Total Recipients'!AK47</f>
        <v>2209.8113932635069</v>
      </c>
      <c r="W47" s="94">
        <f>+'Total Funding'!AM47/'Total Recipients'!AM47</f>
        <v>2279.0511541098499</v>
      </c>
      <c r="X47" s="94">
        <f>+'Total Funding'!AO47/'Total Recipients'!AO47</f>
        <v>2443.7784718187099</v>
      </c>
      <c r="Y47" s="94">
        <f>+'Total Funding'!AQ47/'Total Recipients'!AQ47</f>
        <v>2797.4447335590803</v>
      </c>
      <c r="Z47" s="94">
        <f>+'Total Funding'!AS47/'Total Recipients'!AS47</f>
        <v>3335.6576377086881</v>
      </c>
      <c r="AA47" s="94">
        <f>+'Total Funding'!AU47/'Total Recipients'!AU47</f>
        <v>3392.3060227609249</v>
      </c>
      <c r="AB47" s="94">
        <f>+'Total Funding'!AV47/'Total Recipients'!AV47</f>
        <v>3392.3060227609253</v>
      </c>
      <c r="AC47" s="94">
        <f>+'Total Funding'!AY47/'Total Recipients'!AY47</f>
        <v>3256.424120454496</v>
      </c>
      <c r="AD47" s="94">
        <f>+'Total Funding'!BA47/'Total Recipients'!BA47</f>
        <v>3326.8148037658275</v>
      </c>
      <c r="AE47" s="94">
        <f>+'Total Funding'!BC47/'Total Recipients'!BC47</f>
        <v>3374.9266273814151</v>
      </c>
      <c r="AF47" s="94">
        <f>+'Total Funding'!BE47/'Total Recipients'!BE47</f>
        <v>3439.7008616564249</v>
      </c>
      <c r="AG47" s="94">
        <f>+'Total Funding'!BG47/'Total Recipients'!BG47</f>
        <v>3471.2046402684941</v>
      </c>
      <c r="AH47" s="94">
        <f>+'Total Funding'!BI47/'Total Recipients'!BI47</f>
        <v>3728.3959315536922</v>
      </c>
      <c r="AI47" s="94">
        <f>+'Total Funding'!BK47/'Total Recipients'!BK47</f>
        <v>3796.498083758479</v>
      </c>
      <c r="AJ47" s="94">
        <f>+'Total Funding'!BM47/'Total Recipients'!BM47</f>
        <v>3930.3653869751947</v>
      </c>
    </row>
    <row r="48" spans="1:36">
      <c r="A48" s="41" t="s">
        <v>58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>
        <f>+'Total Funding'!Y48/'Total Recipients'!Y48</f>
        <v>1917.8416032002463</v>
      </c>
      <c r="Q48" s="94">
        <f>+'Total Funding'!AA48/'Total Recipients'!AA48</f>
        <v>2081.2710838759094</v>
      </c>
      <c r="R48" s="94">
        <f>+'Total Funding'!AC48/'Total Recipients'!AC48</f>
        <v>2321.267223688068</v>
      </c>
      <c r="S48" s="94">
        <f>+'Total Funding'!AE48/'Total Recipients'!AE48</f>
        <v>2470.1844613918015</v>
      </c>
      <c r="T48" s="94">
        <f>+'Total Funding'!AG48/'Total Recipients'!AG48</f>
        <v>2504.9612367021277</v>
      </c>
      <c r="U48" s="94">
        <f>+'Total Funding'!AI48/'Total Recipients'!AI48</f>
        <v>2522.6996133233838</v>
      </c>
      <c r="V48" s="94">
        <f>+'Total Funding'!AK48/'Total Recipients'!AK48</f>
        <v>2494.7434105582984</v>
      </c>
      <c r="W48" s="94">
        <f>+'Total Funding'!AM48/'Total Recipients'!AM48</f>
        <v>2508.5328831001771</v>
      </c>
      <c r="X48" s="94">
        <f>+'Total Funding'!AO48/'Total Recipients'!AO48</f>
        <v>2680.1143017566374</v>
      </c>
      <c r="Y48" s="94">
        <f>+'Total Funding'!AQ48/'Total Recipients'!AQ48</f>
        <v>3043.5997208309386</v>
      </c>
      <c r="Z48" s="94">
        <f>+'Total Funding'!AS48/'Total Recipients'!AS48</f>
        <v>3726.9904893146645</v>
      </c>
      <c r="AA48" s="94">
        <f>+'Total Funding'!AU48/'Total Recipients'!AU48</f>
        <v>3736.7594924872642</v>
      </c>
      <c r="AB48" s="94">
        <f>+'Total Funding'!AV48/'Total Recipients'!AV48</f>
        <v>3736.7594924872637</v>
      </c>
      <c r="AC48" s="94">
        <f>+'Total Funding'!AY48/'Total Recipients'!AY48</f>
        <v>3560.9924026795684</v>
      </c>
      <c r="AD48" s="94">
        <f>+'Total Funding'!BA48/'Total Recipients'!BA48</f>
        <v>3608.4147862637797</v>
      </c>
      <c r="AE48" s="94">
        <f>+'Total Funding'!BC48/'Total Recipients'!BC48</f>
        <v>3634.5507367979876</v>
      </c>
      <c r="AF48" s="94">
        <f>+'Total Funding'!BE48/'Total Recipients'!BE48</f>
        <v>3698.4035676499598</v>
      </c>
      <c r="AG48" s="94">
        <f>+'Total Funding'!BG48/'Total Recipients'!BG48</f>
        <v>3728.9587699522044</v>
      </c>
      <c r="AH48" s="94">
        <f>+'Total Funding'!BI48/'Total Recipients'!BI48</f>
        <v>3945.708576475658</v>
      </c>
      <c r="AI48" s="94">
        <f>+'Total Funding'!BK48/'Total Recipients'!BK48</f>
        <v>4074.9947288732392</v>
      </c>
      <c r="AJ48" s="94">
        <f>+'Total Funding'!BM48/'Total Recipients'!BM48</f>
        <v>4129.9821845696779</v>
      </c>
    </row>
    <row r="49" spans="1:36">
      <c r="A49" s="41" t="s">
        <v>59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>
        <f>+'Total Funding'!Y49/'Total Recipients'!Y49</f>
        <v>1760.4419422576073</v>
      </c>
      <c r="Q49" s="94">
        <f>+'Total Funding'!AA49/'Total Recipients'!AA49</f>
        <v>1876.3552083556585</v>
      </c>
      <c r="R49" s="94">
        <f>+'Total Funding'!AC49/'Total Recipients'!AC49</f>
        <v>2108.8389748100067</v>
      </c>
      <c r="S49" s="94">
        <f>+'Total Funding'!AE49/'Total Recipients'!AE49</f>
        <v>2258.3322456846267</v>
      </c>
      <c r="T49" s="94">
        <f>+'Total Funding'!AG49/'Total Recipients'!AG49</f>
        <v>2319.4956086812595</v>
      </c>
      <c r="U49" s="94">
        <f>+'Total Funding'!AI49/'Total Recipients'!AI49</f>
        <v>2345.702438878624</v>
      </c>
      <c r="V49" s="94">
        <f>+'Total Funding'!AK49/'Total Recipients'!AK49</f>
        <v>2352.7695649735087</v>
      </c>
      <c r="W49" s="94">
        <f>+'Total Funding'!AM49/'Total Recipients'!AM49</f>
        <v>2390.7506299137058</v>
      </c>
      <c r="X49" s="94">
        <f>+'Total Funding'!AO49/'Total Recipients'!AO49</f>
        <v>2561.2474461538463</v>
      </c>
      <c r="Y49" s="94">
        <f>+'Total Funding'!AQ49/'Total Recipients'!AQ49</f>
        <v>2891.8557664610157</v>
      </c>
      <c r="Z49" s="94">
        <f>+'Total Funding'!AS49/'Total Recipients'!AS49</f>
        <v>3460.7129630744753</v>
      </c>
      <c r="AA49" s="94">
        <f>+'Total Funding'!AU49/'Total Recipients'!AU49</f>
        <v>3538.2185603050625</v>
      </c>
      <c r="AB49" s="94">
        <f>+'Total Funding'!AV49/'Total Recipients'!AV49</f>
        <v>3538.2185603050616</v>
      </c>
      <c r="AC49" s="94">
        <f>+'Total Funding'!AY49/'Total Recipients'!AY49</f>
        <v>3335.0291612652959</v>
      </c>
      <c r="AD49" s="94">
        <f>+'Total Funding'!BA49/'Total Recipients'!BA49</f>
        <v>3446.7895185793764</v>
      </c>
      <c r="AE49" s="94">
        <f>+'Total Funding'!BC49/'Total Recipients'!BC49</f>
        <v>3478.1437206387122</v>
      </c>
      <c r="AF49" s="94">
        <f>+'Total Funding'!BE49/'Total Recipients'!BE49</f>
        <v>3535.2233521397857</v>
      </c>
      <c r="AG49" s="94">
        <f>+'Total Funding'!BG49/'Total Recipients'!BG49</f>
        <v>3518.9379398432729</v>
      </c>
      <c r="AH49" s="94">
        <f>+'Total Funding'!BI49/'Total Recipients'!BI49</f>
        <v>3775.8616930220592</v>
      </c>
      <c r="AI49" s="94">
        <f>+'Total Funding'!BK49/'Total Recipients'!BK49</f>
        <v>3827.6080281172472</v>
      </c>
      <c r="AJ49" s="94">
        <f>+'Total Funding'!BM49/'Total Recipients'!BM49</f>
        <v>3861.8801840863021</v>
      </c>
    </row>
    <row r="50" spans="1:36">
      <c r="A50" s="41" t="s">
        <v>60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>
        <f>+'Total Funding'!Y50/'Total Recipients'!Y50</f>
        <v>1866.8144663334313</v>
      </c>
      <c r="Q50" s="94">
        <f>+'Total Funding'!AA50/'Total Recipients'!AA50</f>
        <v>2037.8734632252499</v>
      </c>
      <c r="R50" s="94">
        <f>+'Total Funding'!AC50/'Total Recipients'!AC50</f>
        <v>2272.4697354355958</v>
      </c>
      <c r="S50" s="94">
        <f>+'Total Funding'!AE50/'Total Recipients'!AE50</f>
        <v>2414.3384363039913</v>
      </c>
      <c r="T50" s="94">
        <f>+'Total Funding'!AG50/'Total Recipients'!AG50</f>
        <v>2437.6902498719337</v>
      </c>
      <c r="U50" s="94">
        <f>+'Total Funding'!AI50/'Total Recipients'!AI50</f>
        <v>2462.589463220676</v>
      </c>
      <c r="V50" s="94">
        <f>+'Total Funding'!AK50/'Total Recipients'!AK50</f>
        <v>2417.2220358983914</v>
      </c>
      <c r="W50" s="94">
        <f>+'Total Funding'!AM50/'Total Recipients'!AM50</f>
        <v>2393.840209359606</v>
      </c>
      <c r="X50" s="94">
        <f>+'Total Funding'!AO50/'Total Recipients'!AO50</f>
        <v>2615.1400470645026</v>
      </c>
      <c r="Y50" s="94">
        <f>+'Total Funding'!AQ50/'Total Recipients'!AQ50</f>
        <v>2918.2620829706993</v>
      </c>
      <c r="Z50" s="94">
        <f>+'Total Funding'!AS50/'Total Recipients'!AS50</f>
        <v>3432.6313224165206</v>
      </c>
      <c r="AA50" s="94">
        <f>+'Total Funding'!AU50/'Total Recipients'!AU50</f>
        <v>3486.2112987328592</v>
      </c>
      <c r="AB50" s="94">
        <f>+'Total Funding'!AV50/'Total Recipients'!AV50</f>
        <v>3486.2112987328587</v>
      </c>
      <c r="AC50" s="94">
        <f>+'Total Funding'!AY50/'Total Recipients'!AY50</f>
        <v>3213.1247911770629</v>
      </c>
      <c r="AD50" s="94">
        <f>+'Total Funding'!BA50/'Total Recipients'!BA50</f>
        <v>3289.6649453775781</v>
      </c>
      <c r="AE50" s="94">
        <f>+'Total Funding'!BC50/'Total Recipients'!BC50</f>
        <v>3402.3887631599173</v>
      </c>
      <c r="AF50" s="94">
        <f>+'Total Funding'!BE50/'Total Recipients'!BE50</f>
        <v>3379.6837304441651</v>
      </c>
      <c r="AG50" s="94">
        <f>+'Total Funding'!BG50/'Total Recipients'!BG50</f>
        <v>3421.717551368195</v>
      </c>
      <c r="AH50" s="94">
        <f>+'Total Funding'!BI50/'Total Recipients'!BI50</f>
        <v>3677.8265978195641</v>
      </c>
      <c r="AI50" s="94">
        <f>+'Total Funding'!BK50/'Total Recipients'!BK50</f>
        <v>3871.75640190167</v>
      </c>
      <c r="AJ50" s="94">
        <f>+'Total Funding'!BM50/'Total Recipients'!BM50</f>
        <v>3977.9087073773389</v>
      </c>
    </row>
    <row r="51" spans="1:36">
      <c r="A51" s="42" t="s">
        <v>61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>
        <f>+'Total Funding'!Y51/'Total Recipients'!Y51</f>
        <v>1760.5601134327183</v>
      </c>
      <c r="Q51" s="94">
        <f>+'Total Funding'!AA51/'Total Recipients'!AA51</f>
        <v>1914.5248530403778</v>
      </c>
      <c r="R51" s="94">
        <f>+'Total Funding'!AC51/'Total Recipients'!AC51</f>
        <v>2141.4348323235772</v>
      </c>
      <c r="S51" s="94">
        <f>+'Total Funding'!AE51/'Total Recipients'!AE51</f>
        <v>2282.1924832551645</v>
      </c>
      <c r="T51" s="94">
        <f>+'Total Funding'!AG51/'Total Recipients'!AG51</f>
        <v>2326.5853320494866</v>
      </c>
      <c r="U51" s="94">
        <f>+'Total Funding'!AI51/'Total Recipients'!AI51</f>
        <v>2329.9066551426104</v>
      </c>
      <c r="V51" s="94">
        <f>+'Total Funding'!AK51/'Total Recipients'!AK51</f>
        <v>2318.9826877846913</v>
      </c>
      <c r="W51" s="94">
        <f>+'Total Funding'!AM51/'Total Recipients'!AM51</f>
        <v>2347.3854642425672</v>
      </c>
      <c r="X51" s="94">
        <f>+'Total Funding'!AO51/'Total Recipients'!AO51</f>
        <v>2529.9842337088521</v>
      </c>
      <c r="Y51" s="94">
        <f>+'Total Funding'!AQ51/'Total Recipients'!AQ51</f>
        <v>2885.2679761441723</v>
      </c>
      <c r="Z51" s="94">
        <f>+'Total Funding'!AS51/'Total Recipients'!AS51</f>
        <v>3461.5923652375263</v>
      </c>
      <c r="AA51" s="94">
        <f>+'Total Funding'!AU51/'Total Recipients'!AU51</f>
        <v>3521.0350427747248</v>
      </c>
      <c r="AB51" s="94">
        <f>+'Total Funding'!AV51/'Total Recipients'!AV51</f>
        <v>3521.0350427747248</v>
      </c>
      <c r="AC51" s="94">
        <f>+'Total Funding'!AY51/'Total Recipients'!AY51</f>
        <v>3345.8820054110456</v>
      </c>
      <c r="AD51" s="94">
        <f>+'Total Funding'!BA51/'Total Recipients'!BA51</f>
        <v>3423.3497638024414</v>
      </c>
      <c r="AE51" s="94">
        <f>+'Total Funding'!BC51/'Total Recipients'!BC51</f>
        <v>3452.2136625168241</v>
      </c>
      <c r="AF51" s="94">
        <f>+'Total Funding'!BE51/'Total Recipients'!BE51</f>
        <v>3484.5092530911397</v>
      </c>
      <c r="AG51" s="94">
        <f>+'Total Funding'!BG51/'Total Recipients'!BG51</f>
        <v>3494.96655617017</v>
      </c>
      <c r="AH51" s="94">
        <f>+'Total Funding'!BI51/'Total Recipients'!BI51</f>
        <v>3691.0161408777631</v>
      </c>
      <c r="AI51" s="94">
        <f>+'Total Funding'!BK51/'Total Recipients'!BK51</f>
        <v>3791.5138419735122</v>
      </c>
      <c r="AJ51" s="94">
        <f>+'Total Funding'!BM51/'Total Recipients'!BM51</f>
        <v>3847.1362265749435</v>
      </c>
    </row>
    <row r="52" spans="1:36">
      <c r="A52" s="39" t="s">
        <v>62</v>
      </c>
      <c r="P52" s="1">
        <f>+'Total Funding'!Y52/'Total Recipients'!Y52</f>
        <v>1950.4202892378098</v>
      </c>
      <c r="Q52" s="1">
        <f>+'Total Funding'!AA52/'Total Recipients'!AA52</f>
        <v>2080.9587506474309</v>
      </c>
      <c r="R52" s="1">
        <f>+'Total Funding'!AC52/'Total Recipients'!AC52</f>
        <v>2335.8877766950309</v>
      </c>
      <c r="S52" s="1">
        <f>+'Total Funding'!AE52/'Total Recipients'!AE52</f>
        <v>2480.7032551923176</v>
      </c>
      <c r="T52" s="1">
        <f>+'Total Funding'!AG52/'Total Recipients'!AG52</f>
        <v>2512.9169427083398</v>
      </c>
      <c r="U52" s="1">
        <f>+'Total Funding'!AI52/'Total Recipients'!AI52</f>
        <v>2514.9462380111368</v>
      </c>
      <c r="V52" s="1">
        <f>+'Total Funding'!AK52/'Total Recipients'!AK52</f>
        <v>2501.4471314777134</v>
      </c>
      <c r="W52" s="1">
        <f>+'Total Funding'!AM52/'Total Recipients'!AM52</f>
        <v>2534.0106784019058</v>
      </c>
      <c r="X52" s="1">
        <f>+'Total Funding'!AO52/'Total Recipients'!AO52</f>
        <v>2713.6514764750245</v>
      </c>
      <c r="Y52" s="1">
        <f>+'Total Funding'!AQ52/'Total Recipients'!AQ52</f>
        <v>3061.8110491484226</v>
      </c>
      <c r="Z52" s="1">
        <f>+'Total Funding'!AS52/'Total Recipients'!AS52</f>
        <v>3647.7747607183824</v>
      </c>
      <c r="AA52" s="1">
        <f>+'Total Funding'!AU52/'Total Recipients'!AU52</f>
        <v>3706.8045203738561</v>
      </c>
      <c r="AB52" s="1">
        <f>+'Total Funding'!AV52/'Total Recipients'!AV52</f>
        <v>3706.8045203738561</v>
      </c>
      <c r="AC52" s="1">
        <f>+'Total Funding'!AY52/'Total Recipients'!AY52</f>
        <v>3571.9126622324206</v>
      </c>
      <c r="AD52" s="1">
        <f>+'Total Funding'!BA52/'Total Recipients'!BA52</f>
        <v>3640.7159941508935</v>
      </c>
      <c r="AE52" s="1">
        <f>+'Total Funding'!BC52/'Total Recipients'!BC52</f>
        <v>3697.0359483380703</v>
      </c>
      <c r="AF52" s="16">
        <f>+'Total Funding'!BE52/'Total Recipients'!BE52</f>
        <v>3745.1869472918283</v>
      </c>
      <c r="AG52" s="16">
        <f>+'Total Funding'!BG52/'Total Recipients'!BG52</f>
        <v>3760.1604555681597</v>
      </c>
      <c r="AH52" s="16">
        <f>+'Total Funding'!BI52/'Total Recipients'!BI52</f>
        <v>3995.843588590792</v>
      </c>
      <c r="AI52" s="16">
        <f>+'Total Funding'!BK52/'Total Recipients'!BK52</f>
        <v>4101.7723984134727</v>
      </c>
      <c r="AJ52" s="16">
        <f>+'Total Funding'!BM52/'Total Recipients'!BM52</f>
        <v>4170.2584906055417</v>
      </c>
    </row>
    <row r="53" spans="1:36">
      <c r="A53" s="40" t="s">
        <v>113</v>
      </c>
      <c r="B53" s="40">
        <f t="shared" ref="B53:Z53" si="18">(B52/B4)*100</f>
        <v>0</v>
      </c>
      <c r="C53" s="40">
        <f t="shared" si="18"/>
        <v>0</v>
      </c>
      <c r="D53" s="40">
        <f t="shared" si="18"/>
        <v>0</v>
      </c>
      <c r="E53" s="40">
        <f t="shared" si="18"/>
        <v>0</v>
      </c>
      <c r="F53" s="40">
        <f t="shared" si="18"/>
        <v>0</v>
      </c>
      <c r="G53" s="40">
        <f t="shared" si="18"/>
        <v>0</v>
      </c>
      <c r="H53" s="40">
        <f t="shared" si="18"/>
        <v>0</v>
      </c>
      <c r="I53" s="40">
        <f t="shared" si="18"/>
        <v>0</v>
      </c>
      <c r="J53" s="40">
        <f t="shared" si="18"/>
        <v>0</v>
      </c>
      <c r="K53" s="40">
        <f t="shared" si="18"/>
        <v>0</v>
      </c>
      <c r="L53" s="40">
        <f t="shared" si="18"/>
        <v>0</v>
      </c>
      <c r="M53" s="40">
        <f t="shared" si="18"/>
        <v>0</v>
      </c>
      <c r="N53" s="40">
        <f t="shared" si="18"/>
        <v>0</v>
      </c>
      <c r="O53" s="40">
        <f t="shared" si="18"/>
        <v>0</v>
      </c>
      <c r="P53" s="40">
        <f t="shared" si="18"/>
        <v>103.09134457572024</v>
      </c>
      <c r="Q53" s="40">
        <f t="shared" si="18"/>
        <v>103.14308341879502</v>
      </c>
      <c r="R53" s="40">
        <f t="shared" si="18"/>
        <v>102.75551583734376</v>
      </c>
      <c r="S53" s="40">
        <f t="shared" si="18"/>
        <v>102.9022209132338</v>
      </c>
      <c r="T53" s="40">
        <f t="shared" si="18"/>
        <v>102.60542825628779</v>
      </c>
      <c r="U53" s="40">
        <f t="shared" si="18"/>
        <v>102.41012919616298</v>
      </c>
      <c r="V53" s="40">
        <f t="shared" si="18"/>
        <v>102.76251330583845</v>
      </c>
      <c r="W53" s="40">
        <f t="shared" si="18"/>
        <v>103.00077440252495</v>
      </c>
      <c r="X53" s="40">
        <f t="shared" si="18"/>
        <v>103.35337397625777</v>
      </c>
      <c r="Y53" s="40">
        <f t="shared" si="18"/>
        <v>103.79469326383423</v>
      </c>
      <c r="Z53" s="40">
        <f t="shared" si="18"/>
        <v>102.16296621519578</v>
      </c>
      <c r="AA53" s="40">
        <f t="shared" ref="AA53:AB53" si="19">(AA52/AA4)*100</f>
        <v>100.51008251964308</v>
      </c>
      <c r="AB53" s="40">
        <f t="shared" si="19"/>
        <v>100.51008251964311</v>
      </c>
      <c r="AC53" s="40">
        <f t="shared" ref="AC53:AD53" si="20">(AC52/AC4)*100</f>
        <v>103.12977980198674</v>
      </c>
      <c r="AD53" s="40">
        <f t="shared" si="20"/>
        <v>103.12080376118435</v>
      </c>
      <c r="AE53" s="40">
        <f t="shared" ref="AE53" si="21">(AE52/AE4)*100</f>
        <v>103.41044059470337</v>
      </c>
      <c r="AF53" s="40">
        <f t="shared" ref="AF53:AG53" si="22">(AF52/AF4)*100</f>
        <v>103.26315029101364</v>
      </c>
      <c r="AG53" s="40">
        <f t="shared" si="22"/>
        <v>103.45869920750074</v>
      </c>
      <c r="AH53" s="40">
        <f t="shared" ref="AH53:AJ53" si="23">(AH52/AH4)*100</f>
        <v>101.81383714442912</v>
      </c>
      <c r="AI53" s="40">
        <f t="shared" si="23"/>
        <v>102.00493031187952</v>
      </c>
      <c r="AJ53" s="40">
        <f t="shared" si="23"/>
        <v>101.75198379050823</v>
      </c>
    </row>
    <row r="54" spans="1:36">
      <c r="A54" s="41" t="s">
        <v>63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>
        <f>+'Total Funding'!Y54/'Total Recipients'!Y54</f>
        <v>1717.8198179033357</v>
      </c>
      <c r="Q54" s="94">
        <f>+'Total Funding'!AA54/'Total Recipients'!AA54</f>
        <v>1831.6658109869279</v>
      </c>
      <c r="R54" s="94">
        <f>+'Total Funding'!AC54/'Total Recipients'!AC54</f>
        <v>2073.4136342861161</v>
      </c>
      <c r="S54" s="94">
        <f>+'Total Funding'!AE54/'Total Recipients'!AE54</f>
        <v>2224.0660655943702</v>
      </c>
      <c r="T54" s="94">
        <f>+'Total Funding'!AG54/'Total Recipients'!AG54</f>
        <v>2231.503932924194</v>
      </c>
      <c r="U54" s="94">
        <f>+'Total Funding'!AI54/'Total Recipients'!AI54</f>
        <v>2247.4480342866564</v>
      </c>
      <c r="V54" s="94">
        <f>+'Total Funding'!AK54/'Total Recipients'!AK54</f>
        <v>2214.2799412000536</v>
      </c>
      <c r="W54" s="94">
        <f>+'Total Funding'!AM54/'Total Recipients'!AM54</f>
        <v>2259.3986616174716</v>
      </c>
      <c r="X54" s="94">
        <f>+'Total Funding'!AO54/'Total Recipients'!AO54</f>
        <v>2420.7485796799547</v>
      </c>
      <c r="Y54" s="94">
        <f>+'Total Funding'!AQ54/'Total Recipients'!AQ54</f>
        <v>2746.2110424216585</v>
      </c>
      <c r="Z54" s="94">
        <f>+'Total Funding'!AS54/'Total Recipients'!AS54</f>
        <v>3277.5429444102174</v>
      </c>
      <c r="AA54" s="94">
        <f>+'Total Funding'!AU54/'Total Recipients'!AU54</f>
        <v>3320.3991486682935</v>
      </c>
      <c r="AB54" s="94">
        <f>+'Total Funding'!AV54/'Total Recipients'!AV54</f>
        <v>3320.3991486682935</v>
      </c>
      <c r="AC54" s="94">
        <f>+'Total Funding'!AY54/'Total Recipients'!AY54</f>
        <v>3208.4599657021399</v>
      </c>
      <c r="AD54" s="94">
        <f>+'Total Funding'!BA54/'Total Recipients'!BA54</f>
        <v>3289.9814109242993</v>
      </c>
      <c r="AE54" s="94">
        <f>+'Total Funding'!BC54/'Total Recipients'!BC54</f>
        <v>3342.5921462975193</v>
      </c>
      <c r="AF54" s="94">
        <f>+'Total Funding'!BE54/'Total Recipients'!BE54</f>
        <v>3386.5666459619379</v>
      </c>
      <c r="AG54" s="94">
        <f>+'Total Funding'!BG54/'Total Recipients'!BG54</f>
        <v>3383.6809313835474</v>
      </c>
      <c r="AH54" s="94">
        <f>+'Total Funding'!BI54/'Total Recipients'!BI54</f>
        <v>3563.5674709876857</v>
      </c>
      <c r="AI54" s="94">
        <f>+'Total Funding'!BK54/'Total Recipients'!BK54</f>
        <v>3726.4831854061149</v>
      </c>
      <c r="AJ54" s="94">
        <f>+'Total Funding'!BM54/'Total Recipients'!BM54</f>
        <v>3819.0294540378054</v>
      </c>
    </row>
    <row r="55" spans="1:36">
      <c r="A55" s="41" t="s">
        <v>64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>
        <f>+'Total Funding'!Y55/'Total Recipients'!Y55</f>
        <v>1886.2977114427861</v>
      </c>
      <c r="Q55" s="94">
        <f>+'Total Funding'!AA55/'Total Recipients'!AA55</f>
        <v>2003.9651737967915</v>
      </c>
      <c r="R55" s="94">
        <f>+'Total Funding'!AC55/'Total Recipients'!AC55</f>
        <v>2244.571108064315</v>
      </c>
      <c r="S55" s="94">
        <f>+'Total Funding'!AE55/'Total Recipients'!AE55</f>
        <v>2361.5510041983434</v>
      </c>
      <c r="T55" s="94">
        <f>+'Total Funding'!AG55/'Total Recipients'!AG55</f>
        <v>2413.4663312279199</v>
      </c>
      <c r="U55" s="94">
        <f>+'Total Funding'!AI55/'Total Recipients'!AI55</f>
        <v>2435.9482928345683</v>
      </c>
      <c r="V55" s="94">
        <f>+'Total Funding'!AK55/'Total Recipients'!AK55</f>
        <v>2430.2566462721315</v>
      </c>
      <c r="W55" s="94">
        <f>+'Total Funding'!AM55/'Total Recipients'!AM55</f>
        <v>2474.8940684692311</v>
      </c>
      <c r="X55" s="94">
        <f>+'Total Funding'!AO55/'Total Recipients'!AO55</f>
        <v>2622.6338164251206</v>
      </c>
      <c r="Y55" s="94">
        <f>+'Total Funding'!AQ55/'Total Recipients'!AQ55</f>
        <v>2988.0189836162072</v>
      </c>
      <c r="Z55" s="94">
        <f>+'Total Funding'!AS55/'Total Recipients'!AS55</f>
        <v>3535.0689669438084</v>
      </c>
      <c r="AA55" s="94">
        <f>+'Total Funding'!AU55/'Total Recipients'!AU55</f>
        <v>3565.0338359969815</v>
      </c>
      <c r="AB55" s="94">
        <f>+'Total Funding'!AV55/'Total Recipients'!AV55</f>
        <v>3565.0338359969819</v>
      </c>
      <c r="AC55" s="94">
        <f>+'Total Funding'!AW55/'Total Recipients'!AW55</f>
        <v>3466.1498467999327</v>
      </c>
      <c r="AD55" s="94">
        <f>+'Total Funding'!BA55/'Total Recipients'!BA55</f>
        <v>3607.6701753805423</v>
      </c>
      <c r="AE55" s="94">
        <f>+'Total Funding'!BC55/'Total Recipients'!BC55</f>
        <v>3635.7273096499794</v>
      </c>
      <c r="AF55" s="94">
        <f>+'Total Funding'!BE55/'Total Recipients'!BE55</f>
        <v>3676.5619473864022</v>
      </c>
      <c r="AG55" s="94">
        <f>+'Total Funding'!BG55/'Total Recipients'!BG55</f>
        <v>3667.3068260940299</v>
      </c>
      <c r="AH55" s="94">
        <f>+'Total Funding'!BI55/'Total Recipients'!BI55</f>
        <v>3861.2293971252566</v>
      </c>
      <c r="AI55" s="94">
        <f>+'Total Funding'!BK55/'Total Recipients'!BK55</f>
        <v>3996.4611977942122</v>
      </c>
      <c r="AJ55" s="94">
        <f>+'Total Funding'!BM55/'Total Recipients'!BM55</f>
        <v>3983.5981509005069</v>
      </c>
    </row>
    <row r="56" spans="1:36">
      <c r="A56" s="41" t="s">
        <v>65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>
        <f>+'Total Funding'!Y56/'Total Recipients'!Y56</f>
        <v>1835.6207263495539</v>
      </c>
      <c r="Q56" s="94">
        <f>+'Total Funding'!AA56/'Total Recipients'!AA56</f>
        <v>1965.3198187011051</v>
      </c>
      <c r="R56" s="94">
        <f>+'Total Funding'!AC56/'Total Recipients'!AC56</f>
        <v>2202.5723361585642</v>
      </c>
      <c r="S56" s="94">
        <f>+'Total Funding'!AE56/'Total Recipients'!AE56</f>
        <v>2330.4414943094771</v>
      </c>
      <c r="T56" s="94">
        <f>+'Total Funding'!AG56/'Total Recipients'!AG56</f>
        <v>2388.1285913093243</v>
      </c>
      <c r="U56" s="94">
        <f>+'Total Funding'!AI56/'Total Recipients'!AI56</f>
        <v>2396.5032537405204</v>
      </c>
      <c r="V56" s="94">
        <f>+'Total Funding'!AK56/'Total Recipients'!AK56</f>
        <v>2386.6290587340354</v>
      </c>
      <c r="W56" s="94">
        <f>+'Total Funding'!AM56/'Total Recipients'!AM56</f>
        <v>2421.1305404557811</v>
      </c>
      <c r="X56" s="94">
        <f>+'Total Funding'!AO56/'Total Recipients'!AO56</f>
        <v>2617.1841062633221</v>
      </c>
      <c r="Y56" s="94">
        <f>+'Total Funding'!AQ56/'Total Recipients'!AQ56</f>
        <v>2983.4951721171369</v>
      </c>
      <c r="Z56" s="94">
        <f>+'Total Funding'!AS56/'Total Recipients'!AS56</f>
        <v>3535.948327589394</v>
      </c>
      <c r="AA56" s="94">
        <f>+'Total Funding'!AU56/'Total Recipients'!AU56</f>
        <v>3559.2420707399742</v>
      </c>
      <c r="AB56" s="94">
        <f>+'Total Funding'!AV56/'Total Recipients'!AV56</f>
        <v>3559.2420707399729</v>
      </c>
      <c r="AC56" s="94">
        <f>+'Total Funding'!AW56/'Total Recipients'!AW56</f>
        <v>3462.7802989980878</v>
      </c>
      <c r="AD56" s="94">
        <f>+'Total Funding'!BA56/'Total Recipients'!BA56</f>
        <v>3544.0892769694751</v>
      </c>
      <c r="AE56" s="94">
        <f>+'Total Funding'!BC56/'Total Recipients'!BC56</f>
        <v>3596.6125746465059</v>
      </c>
      <c r="AF56" s="94">
        <f>+'Total Funding'!BE56/'Total Recipients'!BE56</f>
        <v>3653.1177804323447</v>
      </c>
      <c r="AG56" s="94">
        <f>+'Total Funding'!BG56/'Total Recipients'!BG56</f>
        <v>3663.5333349647608</v>
      </c>
      <c r="AH56" s="94">
        <f>+'Total Funding'!BI56/'Total Recipients'!BI56</f>
        <v>3907.0487314107436</v>
      </c>
      <c r="AI56" s="94">
        <f>+'Total Funding'!BK56/'Total Recipients'!BK56</f>
        <v>4018.1515704097205</v>
      </c>
      <c r="AJ56" s="94">
        <f>+'Total Funding'!BM56/'Total Recipients'!BM56</f>
        <v>4112.3247826086954</v>
      </c>
    </row>
    <row r="57" spans="1:36">
      <c r="A57" s="41" t="s">
        <v>66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>
        <f>+'Total Funding'!Y57/'Total Recipients'!Y57</f>
        <v>1696.5034031413613</v>
      </c>
      <c r="Q57" s="94">
        <f>+'Total Funding'!AA57/'Total Recipients'!AA57</f>
        <v>1837.1034365430419</v>
      </c>
      <c r="R57" s="94">
        <f>+'Total Funding'!AC57/'Total Recipients'!AC57</f>
        <v>2037.7572428385417</v>
      </c>
      <c r="S57" s="94">
        <f>+'Total Funding'!AE57/'Total Recipients'!AE57</f>
        <v>2147.254519106094</v>
      </c>
      <c r="T57" s="94">
        <f>+'Total Funding'!AG57/'Total Recipients'!AG57</f>
        <v>2228.2957027881575</v>
      </c>
      <c r="U57" s="94">
        <f>+'Total Funding'!AI57/'Total Recipients'!AI57</f>
        <v>2245.3873091469395</v>
      </c>
      <c r="V57" s="94">
        <f>+'Total Funding'!AK57/'Total Recipients'!AK57</f>
        <v>2228.3408882082695</v>
      </c>
      <c r="W57" s="94">
        <f>+'Total Funding'!AM57/'Total Recipients'!AM57</f>
        <v>2311.3241025641028</v>
      </c>
      <c r="X57" s="94">
        <f>+'Total Funding'!AO57/'Total Recipients'!AO57</f>
        <v>2465.6825361010829</v>
      </c>
      <c r="Y57" s="94">
        <f>+'Total Funding'!AQ57/'Total Recipients'!AQ57</f>
        <v>2852.9152554638877</v>
      </c>
      <c r="Z57" s="94">
        <f>+'Total Funding'!AS57/'Total Recipients'!AS57</f>
        <v>3427.5519930639489</v>
      </c>
      <c r="AA57" s="94">
        <f>+'Total Funding'!AU57/'Total Recipients'!AU57</f>
        <v>3399.3540492895208</v>
      </c>
      <c r="AB57" s="94">
        <f>+'Total Funding'!AV57/'Total Recipients'!AV57</f>
        <v>3399.3540492895204</v>
      </c>
      <c r="AC57" s="94">
        <f>+'Total Funding'!AW57/'Total Recipients'!AW57</f>
        <v>3143.5919356299132</v>
      </c>
      <c r="AD57" s="94">
        <f>+'Total Funding'!BA57/'Total Recipients'!BA57</f>
        <v>2835.454018005345</v>
      </c>
      <c r="AE57" s="94">
        <f>+'Total Funding'!BC57/'Total Recipients'!BC57</f>
        <v>2636.955272794165</v>
      </c>
      <c r="AF57" s="94">
        <f>+'Total Funding'!BE57/'Total Recipients'!BE57</f>
        <v>2529.6106407165639</v>
      </c>
      <c r="AG57" s="94">
        <f>+'Total Funding'!BG57/'Total Recipients'!BG57</f>
        <v>2404.1286306610737</v>
      </c>
      <c r="AH57" s="94">
        <f>+'Total Funding'!BI57/'Total Recipients'!BI57</f>
        <v>2688.1547132942851</v>
      </c>
      <c r="AI57" s="94">
        <f>+'Total Funding'!BK57/'Total Recipients'!BK57</f>
        <v>2700.8047575618962</v>
      </c>
      <c r="AJ57" s="94">
        <f>+'Total Funding'!BM57/'Total Recipients'!BM57</f>
        <v>2678.9362687510929</v>
      </c>
    </row>
    <row r="58" spans="1:36">
      <c r="A58" s="41" t="s">
        <v>67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>
        <f>+'Total Funding'!Y58/'Total Recipients'!Y58</f>
        <v>1927.2757911514434</v>
      </c>
      <c r="Q58" s="94">
        <f>+'Total Funding'!AA58/'Total Recipients'!AA58</f>
        <v>2068.4509995858589</v>
      </c>
      <c r="R58" s="94">
        <f>+'Total Funding'!AC58/'Total Recipients'!AC58</f>
        <v>2330.0682880447234</v>
      </c>
      <c r="S58" s="94">
        <f>+'Total Funding'!AE58/'Total Recipients'!AE58</f>
        <v>2485.7116281027388</v>
      </c>
      <c r="T58" s="94">
        <f>+'Total Funding'!AG58/'Total Recipients'!AG58</f>
        <v>2526.2620469254043</v>
      </c>
      <c r="U58" s="94">
        <f>+'Total Funding'!AI58/'Total Recipients'!AI58</f>
        <v>2509.6400291378732</v>
      </c>
      <c r="V58" s="94">
        <f>+'Total Funding'!AK58/'Total Recipients'!AK58</f>
        <v>2491.1696026136146</v>
      </c>
      <c r="W58" s="94">
        <f>+'Total Funding'!AM58/'Total Recipients'!AM58</f>
        <v>2533.3494498759378</v>
      </c>
      <c r="X58" s="94">
        <f>+'Total Funding'!AO58/'Total Recipients'!AO58</f>
        <v>2720.3767717446649</v>
      </c>
      <c r="Y58" s="94">
        <f>+'Total Funding'!AQ58/'Total Recipients'!AQ58</f>
        <v>3067.8551702874097</v>
      </c>
      <c r="Z58" s="94">
        <f>+'Total Funding'!AS58/'Total Recipients'!AS58</f>
        <v>3679.5338041109685</v>
      </c>
      <c r="AA58" s="94">
        <f>+'Total Funding'!AU58/'Total Recipients'!AU58</f>
        <v>3736.7652785504283</v>
      </c>
      <c r="AB58" s="94">
        <f>+'Total Funding'!AV58/'Total Recipients'!AV58</f>
        <v>3736.7652785504292</v>
      </c>
      <c r="AC58" s="94">
        <f>+'Total Funding'!AW58/'Total Recipients'!AW58</f>
        <v>3578.9935305454474</v>
      </c>
      <c r="AD58" s="94">
        <f>+'Total Funding'!BA58/'Total Recipients'!BA58</f>
        <v>3653.9563288412432</v>
      </c>
      <c r="AE58" s="94">
        <f>+'Total Funding'!BC58/'Total Recipients'!BC58</f>
        <v>3744.6545021455813</v>
      </c>
      <c r="AF58" s="94">
        <f>+'Total Funding'!BE58/'Total Recipients'!BE58</f>
        <v>3800.6140155814178</v>
      </c>
      <c r="AG58" s="94">
        <f>+'Total Funding'!BG58/'Total Recipients'!BG58</f>
        <v>3817.7723353917813</v>
      </c>
      <c r="AH58" s="94">
        <f>+'Total Funding'!BI58/'Total Recipients'!BI58</f>
        <v>4074.629358826824</v>
      </c>
      <c r="AI58" s="94">
        <f>+'Total Funding'!BK58/'Total Recipients'!BK58</f>
        <v>4202.144567170003</v>
      </c>
      <c r="AJ58" s="94">
        <f>+'Total Funding'!BM58/'Total Recipients'!BM58</f>
        <v>4297.621614814625</v>
      </c>
    </row>
    <row r="59" spans="1:36">
      <c r="A59" s="41" t="s">
        <v>68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>
        <f>+'Total Funding'!Y59/'Total Recipients'!Y59</f>
        <v>2062.795465330044</v>
      </c>
      <c r="Q59" s="94">
        <f>+'Total Funding'!AA59/'Total Recipients'!AA59</f>
        <v>2188.4203467461998</v>
      </c>
      <c r="R59" s="94">
        <f>+'Total Funding'!AC59/'Total Recipients'!AC59</f>
        <v>2461.3977192112816</v>
      </c>
      <c r="S59" s="94">
        <f>+'Total Funding'!AE59/'Total Recipients'!AE59</f>
        <v>2614.6131314963377</v>
      </c>
      <c r="T59" s="94">
        <f>+'Total Funding'!AG59/'Total Recipients'!AG59</f>
        <v>2640.3420958693187</v>
      </c>
      <c r="U59" s="94">
        <f>+'Total Funding'!AI59/'Total Recipients'!AI59</f>
        <v>2643.7854310297062</v>
      </c>
      <c r="V59" s="94">
        <f>+'Total Funding'!AK59/'Total Recipients'!AK59</f>
        <v>2624.7810453316124</v>
      </c>
      <c r="W59" s="94">
        <f>+'Total Funding'!AM59/'Total Recipients'!AM59</f>
        <v>2660.3834218969318</v>
      </c>
      <c r="X59" s="94">
        <f>+'Total Funding'!AO59/'Total Recipients'!AO59</f>
        <v>2855.0891045350772</v>
      </c>
      <c r="Y59" s="94">
        <f>+'Total Funding'!AQ59/'Total Recipients'!AQ59</f>
        <v>3210.4055063398805</v>
      </c>
      <c r="Z59" s="94">
        <f>+'Total Funding'!AS59/'Total Recipients'!AS59</f>
        <v>3838.8135369879133</v>
      </c>
      <c r="AA59" s="94">
        <f>+'Total Funding'!AU59/'Total Recipients'!AU59</f>
        <v>3923.2383289230497</v>
      </c>
      <c r="AB59" s="94">
        <f>+'Total Funding'!AV59/'Total Recipients'!AV59</f>
        <v>3923.2383289230488</v>
      </c>
      <c r="AC59" s="94">
        <f>+'Total Funding'!AW59/'Total Recipients'!AW59</f>
        <v>3740.8008631357943</v>
      </c>
      <c r="AD59" s="94">
        <f>+'Total Funding'!BA59/'Total Recipients'!BA59</f>
        <v>3864.4096786853406</v>
      </c>
      <c r="AE59" s="94">
        <f>+'Total Funding'!BC59/'Total Recipients'!BC59</f>
        <v>3944.1859585662341</v>
      </c>
      <c r="AF59" s="94">
        <f>+'Total Funding'!BE59/'Total Recipients'!BE59</f>
        <v>4013.0340943955484</v>
      </c>
      <c r="AG59" s="94">
        <f>+'Total Funding'!BG59/'Total Recipients'!BG59</f>
        <v>4033.8518565815111</v>
      </c>
      <c r="AH59" s="94">
        <f>+'Total Funding'!BI59/'Total Recipients'!BI59</f>
        <v>4279.8775192980884</v>
      </c>
      <c r="AI59" s="94">
        <f>+'Total Funding'!BK59/'Total Recipients'!BK59</f>
        <v>4428.3283362691191</v>
      </c>
      <c r="AJ59" s="94">
        <f>+'Total Funding'!BM59/'Total Recipients'!BM59</f>
        <v>4503.1987896364508</v>
      </c>
    </row>
    <row r="60" spans="1:36">
      <c r="A60" s="41" t="s">
        <v>69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>
        <f>+'Total Funding'!Y60/'Total Recipients'!Y60</f>
        <v>1858.8282423773751</v>
      </c>
      <c r="Q60" s="94">
        <f>+'Total Funding'!AA60/'Total Recipients'!AA60</f>
        <v>1997.44859178365</v>
      </c>
      <c r="R60" s="94">
        <f>+'Total Funding'!AC60/'Total Recipients'!AC60</f>
        <v>2236.7065624980437</v>
      </c>
      <c r="S60" s="94">
        <f>+'Total Funding'!AE60/'Total Recipients'!AE60</f>
        <v>2376.7998371421372</v>
      </c>
      <c r="T60" s="94">
        <f>+'Total Funding'!AG60/'Total Recipients'!AG60</f>
        <v>2407.3351726751835</v>
      </c>
      <c r="U60" s="94">
        <f>+'Total Funding'!AI60/'Total Recipients'!AI60</f>
        <v>2415.2500284603752</v>
      </c>
      <c r="V60" s="94">
        <f>+'Total Funding'!AK60/'Total Recipients'!AK60</f>
        <v>2417.9397024538334</v>
      </c>
      <c r="W60" s="94">
        <f>+'Total Funding'!AM60/'Total Recipients'!AM60</f>
        <v>2438.9733357862101</v>
      </c>
      <c r="X60" s="94">
        <f>+'Total Funding'!AO60/'Total Recipients'!AO60</f>
        <v>2597.6258524251016</v>
      </c>
      <c r="Y60" s="94">
        <f>+'Total Funding'!AQ60/'Total Recipients'!AQ60</f>
        <v>2925.3893722778853</v>
      </c>
      <c r="Z60" s="94">
        <f>+'Total Funding'!AS60/'Total Recipients'!AS60</f>
        <v>3478.8163216101329</v>
      </c>
      <c r="AA60" s="94">
        <f>+'Total Funding'!AU60/'Total Recipients'!AU60</f>
        <v>3533.8666177065738</v>
      </c>
      <c r="AB60" s="94">
        <f>+'Total Funding'!AV60/'Total Recipients'!AV60</f>
        <v>3533.8666177065757</v>
      </c>
      <c r="AC60" s="94">
        <f>+'Total Funding'!AW60/'Total Recipients'!AW60</f>
        <v>3369.4106572799888</v>
      </c>
      <c r="AD60" s="94">
        <f>+'Total Funding'!BA60/'Total Recipients'!BA60</f>
        <v>3501.1415458101292</v>
      </c>
      <c r="AE60" s="94">
        <f>+'Total Funding'!BC60/'Total Recipients'!BC60</f>
        <v>3586.694872171448</v>
      </c>
      <c r="AF60" s="94">
        <f>+'Total Funding'!BE60/'Total Recipients'!BE60</f>
        <v>3644.0751800992011</v>
      </c>
      <c r="AG60" s="94">
        <f>+'Total Funding'!BG60/'Total Recipients'!BG60</f>
        <v>3686.0818618996414</v>
      </c>
      <c r="AH60" s="94">
        <f>+'Total Funding'!BI60/'Total Recipients'!BI60</f>
        <v>3947.6823503973878</v>
      </c>
      <c r="AI60" s="94">
        <f>+'Total Funding'!BK60/'Total Recipients'!BK60</f>
        <v>4020.2084334886104</v>
      </c>
      <c r="AJ60" s="94">
        <f>+'Total Funding'!BM60/'Total Recipients'!BM60</f>
        <v>4122.096060525927</v>
      </c>
    </row>
    <row r="61" spans="1:36">
      <c r="A61" s="41" t="s">
        <v>70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>
        <f>+'Total Funding'!Y61/'Total Recipients'!Y61</f>
        <v>1805.9432128565077</v>
      </c>
      <c r="Q61" s="94">
        <f>+'Total Funding'!AA61/'Total Recipients'!AA61</f>
        <v>1973.1206457094308</v>
      </c>
      <c r="R61" s="94">
        <f>+'Total Funding'!AC61/'Total Recipients'!AC61</f>
        <v>2195.2278761061948</v>
      </c>
      <c r="S61" s="94">
        <f>+'Total Funding'!AE61/'Total Recipients'!AE61</f>
        <v>2324.7528078768987</v>
      </c>
      <c r="T61" s="94">
        <f>+'Total Funding'!AG61/'Total Recipients'!AG61</f>
        <v>2372.0397576322534</v>
      </c>
      <c r="U61" s="94">
        <f>+'Total Funding'!AI61/'Total Recipients'!AI61</f>
        <v>2332.5270545619201</v>
      </c>
      <c r="V61" s="94">
        <f>+'Total Funding'!AK61/'Total Recipients'!AK61</f>
        <v>2326.026772862489</v>
      </c>
      <c r="W61" s="94">
        <f>+'Total Funding'!AM61/'Total Recipients'!AM61</f>
        <v>2375.1957560695851</v>
      </c>
      <c r="X61" s="94">
        <f>+'Total Funding'!AO61/'Total Recipients'!AO61</f>
        <v>2560.1269627635711</v>
      </c>
      <c r="Y61" s="94">
        <f>+'Total Funding'!AQ61/'Total Recipients'!AQ61</f>
        <v>2959.6782760678661</v>
      </c>
      <c r="Z61" s="94">
        <f>+'Total Funding'!AS61/'Total Recipients'!AS61</f>
        <v>3551.7514989761089</v>
      </c>
      <c r="AA61" s="94">
        <f>+'Total Funding'!AU61/'Total Recipients'!AU61</f>
        <v>3626.7494344232628</v>
      </c>
      <c r="AB61" s="94">
        <f>+'Total Funding'!AV61/'Total Recipients'!AV61</f>
        <v>3626.7494344232628</v>
      </c>
      <c r="AC61" s="94">
        <f>+'Total Funding'!AW61/'Total Recipients'!AW61</f>
        <v>3397.3148698469122</v>
      </c>
      <c r="AD61" s="94">
        <f>+'Total Funding'!BA61/'Total Recipients'!BA61</f>
        <v>3504.4961381649759</v>
      </c>
      <c r="AE61" s="94">
        <f>+'Total Funding'!BC61/'Total Recipients'!BC61</f>
        <v>3556.0273054949284</v>
      </c>
      <c r="AF61" s="94">
        <f>+'Total Funding'!BE61/'Total Recipients'!BE61</f>
        <v>3584.5952255664301</v>
      </c>
      <c r="AG61" s="94">
        <f>+'Total Funding'!BG61/'Total Recipients'!BG61</f>
        <v>3629.8036021022058</v>
      </c>
      <c r="AH61" s="94">
        <f>+'Total Funding'!BI61/'Total Recipients'!BI61</f>
        <v>3858.4038931376249</v>
      </c>
      <c r="AI61" s="94">
        <f>+'Total Funding'!BK61/'Total Recipients'!BK61</f>
        <v>3980.3413408571328</v>
      </c>
      <c r="AJ61" s="94">
        <f>+'Total Funding'!BM61/'Total Recipients'!BM61</f>
        <v>4069.6168612433075</v>
      </c>
    </row>
    <row r="62" spans="1:36">
      <c r="A62" s="42" t="s">
        <v>71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>
        <f>+'Total Funding'!Y62/'Total Recipients'!Y62</f>
        <v>1770.8443134944018</v>
      </c>
      <c r="Q62" s="94">
        <f>+'Total Funding'!AA62/'Total Recipients'!AA62</f>
        <v>1905.5799782372144</v>
      </c>
      <c r="R62" s="94">
        <f>+'Total Funding'!AC62/'Total Recipients'!AC62</f>
        <v>2138.3686641546128</v>
      </c>
      <c r="S62" s="94">
        <f>+'Total Funding'!AE62/'Total Recipients'!AE62</f>
        <v>2254.3034802784223</v>
      </c>
      <c r="T62" s="94">
        <f>+'Total Funding'!AG62/'Total Recipients'!AG62</f>
        <v>2288.9463414634147</v>
      </c>
      <c r="U62" s="94">
        <f>+'Total Funding'!AI62/'Total Recipients'!AI62</f>
        <v>2346.9789590254704</v>
      </c>
      <c r="V62" s="94">
        <f>+'Total Funding'!AK62/'Total Recipients'!AK62</f>
        <v>2350.1159019937545</v>
      </c>
      <c r="W62" s="94">
        <f>+'Total Funding'!AM62/'Total Recipients'!AM62</f>
        <v>2384.2106644399378</v>
      </c>
      <c r="X62" s="94">
        <f>+'Total Funding'!AO62/'Total Recipients'!AO62</f>
        <v>2566.4385462049991</v>
      </c>
      <c r="Y62" s="94">
        <f>+'Total Funding'!AQ62/'Total Recipients'!AQ62</f>
        <v>2939.3159056581853</v>
      </c>
      <c r="Z62" s="94">
        <f>+'Total Funding'!AS62/'Total Recipients'!AS62</f>
        <v>3425.2784098816983</v>
      </c>
      <c r="AA62" s="94">
        <f>+'Total Funding'!AU62/'Total Recipients'!AU62</f>
        <v>3474.9597883719157</v>
      </c>
      <c r="AB62" s="94">
        <f>+'Total Funding'!AV62/'Total Recipients'!AV62</f>
        <v>3474.9597883719157</v>
      </c>
      <c r="AC62" s="94">
        <f>+'Total Funding'!AW62/'Total Recipients'!AW62</f>
        <v>3416.810470366886</v>
      </c>
      <c r="AD62" s="94">
        <f>+'Total Funding'!BA62/'Total Recipients'!BA62</f>
        <v>3520.9881988029765</v>
      </c>
      <c r="AE62" s="94">
        <f>+'Total Funding'!BC62/'Total Recipients'!BC62</f>
        <v>3552.6362307562167</v>
      </c>
      <c r="AF62" s="94">
        <f>+'Total Funding'!BE62/'Total Recipients'!BE62</f>
        <v>3594.0506710671066</v>
      </c>
      <c r="AG62" s="94">
        <f>+'Total Funding'!BG62/'Total Recipients'!BG62</f>
        <v>3551.5609986957329</v>
      </c>
      <c r="AH62" s="94">
        <f>+'Total Funding'!BI62/'Total Recipients'!BI62</f>
        <v>3770.0098919767333</v>
      </c>
      <c r="AI62" s="94">
        <f>+'Total Funding'!BK62/'Total Recipients'!BK62</f>
        <v>3878.2173334618719</v>
      </c>
      <c r="AJ62" s="94">
        <f>+'Total Funding'!BM62/'Total Recipients'!BM62</f>
        <v>3971.0688306323482</v>
      </c>
    </row>
    <row r="63" spans="1:36">
      <c r="A63" s="43" t="s">
        <v>72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>
        <f>+'Total Funding'!Y63/'Total Recipients'!Y63</f>
        <v>1890.3259317311042</v>
      </c>
      <c r="Q63" s="94">
        <f>+'Total Funding'!AA63/'Total Recipients'!AA63</f>
        <v>1985.947960848287</v>
      </c>
      <c r="R63" s="94">
        <f>+'Total Funding'!AC63/'Total Recipients'!AC63</f>
        <v>2281.1423916338285</v>
      </c>
      <c r="S63" s="94">
        <f>+'Total Funding'!AE63/'Total Recipients'!AE63</f>
        <v>2351.1322461285458</v>
      </c>
      <c r="T63" s="94">
        <f>+'Total Funding'!AG63/'Total Recipients'!AG63</f>
        <v>2389.6441247002399</v>
      </c>
      <c r="U63" s="94">
        <f>+'Total Funding'!AI63/'Total Recipients'!AI63</f>
        <v>2440.8460235036896</v>
      </c>
      <c r="V63" s="94">
        <f>+'Total Funding'!AK63/'Total Recipients'!AK63</f>
        <v>2360.4620667959944</v>
      </c>
      <c r="W63" s="94">
        <f>+'Total Funding'!AM63/'Total Recipients'!AM63</f>
        <v>2376.1807132094423</v>
      </c>
      <c r="X63" s="94">
        <f>+'Total Funding'!AO63/'Total Recipients'!AO63</f>
        <v>2489.1272485866025</v>
      </c>
      <c r="Y63" s="94">
        <f>+'Total Funding'!AQ63/'Total Recipients'!AQ63</f>
        <v>2626.3992724753161</v>
      </c>
      <c r="Z63" s="94">
        <f>+'Total Funding'!AS63/'Total Recipients'!AS63</f>
        <v>3565.9130477440922</v>
      </c>
      <c r="AA63" s="94">
        <f>+'Total Funding'!AU63/'Total Recipients'!AU63</f>
        <v>3399.9873065519696</v>
      </c>
      <c r="AB63" s="94">
        <f>+'Total Funding'!AV63/'Total Recipients'!AV63</f>
        <v>3399.9873065519691</v>
      </c>
      <c r="AC63" s="94">
        <f>+'Total Funding'!AW63/'Total Recipients'!AW63</f>
        <v>3154.4019988321434</v>
      </c>
      <c r="AD63" s="94">
        <f>+'Total Funding'!BA63/'Total Recipients'!BA63</f>
        <v>3255.0984982218715</v>
      </c>
      <c r="AE63" s="94">
        <f>+'Total Funding'!BC63/'Total Recipients'!BC63</f>
        <v>3393.9862196309523</v>
      </c>
      <c r="AF63" s="94">
        <f>+'Total Funding'!BE63/'Total Recipients'!BE63</f>
        <v>3524.0716905769423</v>
      </c>
      <c r="AG63" s="94">
        <f>+'Total Funding'!BG63/'Total Recipients'!BG63</f>
        <v>3587.3106884738368</v>
      </c>
      <c r="AH63" s="94">
        <f>+'Total Funding'!BI63/'Total Recipients'!BI63</f>
        <v>3842.452560118023</v>
      </c>
      <c r="AI63" s="94">
        <f>+'Total Funding'!BK63/'Total Recipients'!BK63</f>
        <v>3916.2299877636524</v>
      </c>
      <c r="AJ63" s="94">
        <f>+'Total Funding'!BM63/'Total Recipients'!BM63</f>
        <v>3999.8364043476731</v>
      </c>
    </row>
    <row r="65" spans="1:36" s="130" customFormat="1">
      <c r="A65" s="128" t="s">
        <v>225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>
        <v>4050</v>
      </c>
      <c r="X65" s="129">
        <v>4310</v>
      </c>
      <c r="Y65" s="129">
        <v>4731</v>
      </c>
      <c r="Z65" s="129">
        <v>5350</v>
      </c>
      <c r="AA65" s="129">
        <v>5550</v>
      </c>
      <c r="AB65" s="129">
        <v>5550</v>
      </c>
      <c r="AI65" s="129">
        <v>6095</v>
      </c>
      <c r="AJ65" s="129">
        <v>6195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indexed="62"/>
  </sheetPr>
  <dimension ref="A1:AJ77"/>
  <sheetViews>
    <sheetView zoomScaleNormal="100" workbookViewId="0">
      <pane xSplit="1" ySplit="3" topLeftCell="T19" activePane="bottomRight" state="frozen"/>
      <selection pane="bottomRight" activeCell="T1" sqref="S1:T1048576"/>
      <selection pane="bottomLeft" activeCell="AV37" sqref="AV37"/>
      <selection pane="topRight" activeCell="AV37" sqref="AV37"/>
    </sheetView>
  </sheetViews>
  <sheetFormatPr defaultColWidth="9.7109375" defaultRowHeight="12.75"/>
  <cols>
    <col min="1" max="1" width="18.85546875" style="1" customWidth="1"/>
    <col min="2" max="26" width="14.42578125" style="1" customWidth="1"/>
    <col min="27" max="28" width="13.140625" style="1" customWidth="1"/>
    <col min="29" max="30" width="12.7109375" style="1" bestFit="1" customWidth="1"/>
    <col min="31" max="31" width="12.85546875" style="1" bestFit="1" customWidth="1"/>
    <col min="32" max="36" width="12.85546875" style="1" customWidth="1"/>
    <col min="37" max="16384" width="9.7109375" style="1"/>
  </cols>
  <sheetData>
    <row r="1" spans="1:36" s="49" customFormat="1">
      <c r="A1" s="49" t="s">
        <v>78</v>
      </c>
    </row>
    <row r="2" spans="1:36" s="49" customFormat="1">
      <c r="AC2" s="50"/>
      <c r="AD2" s="50"/>
      <c r="AE2" s="50"/>
      <c r="AF2" s="50"/>
      <c r="AG2" s="50"/>
      <c r="AH2" s="50"/>
      <c r="AI2" s="50"/>
      <c r="AJ2" s="50"/>
    </row>
    <row r="3" spans="1:36" s="62" customFormat="1">
      <c r="A3" s="53"/>
      <c r="B3" s="53" t="s">
        <v>79</v>
      </c>
      <c r="C3" s="53" t="s">
        <v>80</v>
      </c>
      <c r="D3" s="53" t="s">
        <v>81</v>
      </c>
      <c r="E3" s="53" t="s">
        <v>82</v>
      </c>
      <c r="F3" s="53" t="s">
        <v>83</v>
      </c>
      <c r="G3" s="53" t="s">
        <v>84</v>
      </c>
      <c r="H3" s="53" t="s">
        <v>85</v>
      </c>
      <c r="I3" s="53" t="s">
        <v>86</v>
      </c>
      <c r="J3" s="53" t="s">
        <v>87</v>
      </c>
      <c r="K3" s="53" t="s">
        <v>88</v>
      </c>
      <c r="L3" s="53" t="s">
        <v>89</v>
      </c>
      <c r="M3" s="53" t="s">
        <v>90</v>
      </c>
      <c r="N3" s="53" t="s">
        <v>91</v>
      </c>
      <c r="O3" s="53" t="s">
        <v>92</v>
      </c>
      <c r="P3" s="53" t="s">
        <v>93</v>
      </c>
      <c r="Q3" s="53" t="s">
        <v>94</v>
      </c>
      <c r="R3" s="53" t="s">
        <v>95</v>
      </c>
      <c r="S3" s="53" t="s">
        <v>96</v>
      </c>
      <c r="T3" s="53" t="s">
        <v>97</v>
      </c>
      <c r="U3" s="53" t="s">
        <v>98</v>
      </c>
      <c r="V3" s="53" t="s">
        <v>99</v>
      </c>
      <c r="W3" s="53" t="s">
        <v>100</v>
      </c>
      <c r="X3" s="53" t="s">
        <v>101</v>
      </c>
      <c r="Y3" s="53" t="s">
        <v>102</v>
      </c>
      <c r="Z3" s="53" t="s">
        <v>103</v>
      </c>
      <c r="AA3" s="53" t="s">
        <v>104</v>
      </c>
      <c r="AB3" s="53" t="s">
        <v>105</v>
      </c>
      <c r="AC3" s="62" t="s">
        <v>106</v>
      </c>
      <c r="AD3" s="62" t="s">
        <v>107</v>
      </c>
      <c r="AE3" s="62" t="s">
        <v>108</v>
      </c>
      <c r="AF3" s="62" t="s">
        <v>109</v>
      </c>
      <c r="AG3" s="62" t="s">
        <v>110</v>
      </c>
      <c r="AH3" s="62" t="s">
        <v>111</v>
      </c>
      <c r="AI3" s="135" t="s">
        <v>112</v>
      </c>
      <c r="AJ3" s="176" t="s">
        <v>14</v>
      </c>
    </row>
    <row r="4" spans="1:36">
      <c r="A4" s="38" t="s">
        <v>15</v>
      </c>
      <c r="B4" s="38">
        <f>709793*1000</f>
        <v>709793000</v>
      </c>
      <c r="C4" s="38">
        <f>699111*1000</f>
        <v>699111000</v>
      </c>
      <c r="D4" s="38">
        <v>752868349</v>
      </c>
      <c r="E4" s="38">
        <v>900976643</v>
      </c>
      <c r="F4" s="38">
        <v>951628468</v>
      </c>
      <c r="G4" s="38">
        <v>969832478</v>
      </c>
      <c r="H4" s="38">
        <v>1126802921</v>
      </c>
      <c r="I4" s="38">
        <v>1200305680</v>
      </c>
      <c r="J4" s="38">
        <v>1050694710</v>
      </c>
      <c r="K4" s="38">
        <v>1050365396</v>
      </c>
      <c r="L4" s="38">
        <v>1027409272</v>
      </c>
      <c r="M4" s="38">
        <v>1068740024</v>
      </c>
      <c r="N4" s="38">
        <v>1180512872</v>
      </c>
      <c r="O4" s="38">
        <v>1345554139</v>
      </c>
      <c r="P4" s="38">
        <f t="shared" ref="P4" si="0">P5+P23+P38+P52+P63</f>
        <v>1142160276</v>
      </c>
      <c r="Q4" s="38">
        <f t="shared" ref="Q4" si="1">Q5+Q23+Q38+Q52+Q63</f>
        <v>1238677853</v>
      </c>
      <c r="R4" s="38">
        <f t="shared" ref="R4" si="2">R5+R23+R38+R52+R63</f>
        <v>1517972738</v>
      </c>
      <c r="S4" s="38">
        <f t="shared" ref="S4" si="3">S5+S23+S38+S52+S63</f>
        <v>1671062118</v>
      </c>
      <c r="T4" s="38">
        <f t="shared" ref="T4" si="4">T5+T23+T38+T52+T63</f>
        <v>1808350539</v>
      </c>
      <c r="U4" s="38">
        <f t="shared" ref="U4" si="5">U5+U23+U38+U52+U63</f>
        <v>1828630529</v>
      </c>
      <c r="V4" s="38">
        <f t="shared" ref="V4" si="6">V5+V23+V38+V52+V63</f>
        <v>1733298592</v>
      </c>
      <c r="W4" s="38">
        <f t="shared" ref="W4" si="7">W5+W23+W38+W52+W63</f>
        <v>1739320060</v>
      </c>
      <c r="X4" s="38">
        <f t="shared" ref="X4" si="8">X5+X23+X38+X52+X63</f>
        <v>1928056623</v>
      </c>
      <c r="Y4" s="38">
        <f t="shared" ref="Y4" si="9">Y5+Y23+Y38+Y52+Y63</f>
        <v>2248518304</v>
      </c>
      <c r="Z4" s="38">
        <f t="shared" ref="Z4:AA4" si="10">Z5+Z23+Z38+Z52+Z63</f>
        <v>3521965253.2100005</v>
      </c>
      <c r="AA4" s="38">
        <f t="shared" si="10"/>
        <v>4176570867.3000007</v>
      </c>
      <c r="AB4" s="38">
        <f t="shared" ref="AB4:AD4" si="11">AB5+AB23+AB38+AB52+AB63</f>
        <v>4066560368.2200003</v>
      </c>
      <c r="AC4" s="38">
        <f t="shared" si="11"/>
        <v>4013549471.96</v>
      </c>
      <c r="AD4" s="38">
        <f t="shared" si="11"/>
        <v>4006023076.0799994</v>
      </c>
      <c r="AE4" s="38">
        <f t="shared" ref="AE4:AF4" si="12">AE5+AE23+AE38+AE52+AE63</f>
        <v>4296311272.039999</v>
      </c>
      <c r="AF4" s="38">
        <f t="shared" si="12"/>
        <v>4137122057.2100005</v>
      </c>
      <c r="AG4" s="38">
        <f t="shared" ref="AG4:AI4" si="13">AG5+AG23+AG38+AG52+AG63</f>
        <v>4011593553.6199994</v>
      </c>
      <c r="AH4" s="38">
        <f t="shared" ref="AH4:AJ4" si="14">AH5+AH23+AH38+AH52+AH63</f>
        <v>4372665418.4300003</v>
      </c>
      <c r="AI4" s="38">
        <f t="shared" si="13"/>
        <v>4485595988.3199997</v>
      </c>
      <c r="AJ4" s="38">
        <f t="shared" si="14"/>
        <v>4419362410.2799997</v>
      </c>
    </row>
    <row r="5" spans="1:36">
      <c r="A5" s="39" t="s">
        <v>16</v>
      </c>
      <c r="B5" s="39">
        <f t="shared" ref="B5:O5" si="15">SUM(B7:B22)</f>
        <v>169411407</v>
      </c>
      <c r="C5" s="39">
        <f t="shared" si="15"/>
        <v>150957481</v>
      </c>
      <c r="D5" s="39">
        <f t="shared" si="15"/>
        <v>157457352</v>
      </c>
      <c r="E5" s="39">
        <f t="shared" si="15"/>
        <v>196880325</v>
      </c>
      <c r="F5" s="39">
        <f t="shared" si="15"/>
        <v>208367093</v>
      </c>
      <c r="G5" s="39">
        <f t="shared" si="15"/>
        <v>209017550</v>
      </c>
      <c r="H5" s="39">
        <f t="shared" si="15"/>
        <v>238917057</v>
      </c>
      <c r="I5" s="39">
        <f t="shared" si="15"/>
        <v>252435476</v>
      </c>
      <c r="J5" s="39">
        <f t="shared" si="15"/>
        <v>231660332</v>
      </c>
      <c r="K5" s="39">
        <f t="shared" si="15"/>
        <v>236227415</v>
      </c>
      <c r="L5" s="39">
        <f t="shared" si="15"/>
        <v>229741527</v>
      </c>
      <c r="M5" s="39">
        <f t="shared" si="15"/>
        <v>246889827</v>
      </c>
      <c r="N5" s="39">
        <f t="shared" si="15"/>
        <v>271477493</v>
      </c>
      <c r="O5" s="39">
        <f t="shared" si="15"/>
        <v>314827394</v>
      </c>
      <c r="P5" s="39">
        <f t="shared" ref="P5:Y5" si="16">SUM(P7:P22)</f>
        <v>306760478</v>
      </c>
      <c r="Q5" s="39">
        <f t="shared" si="16"/>
        <v>337170356</v>
      </c>
      <c r="R5" s="39">
        <f t="shared" si="16"/>
        <v>430153822</v>
      </c>
      <c r="S5" s="39">
        <f t="shared" si="16"/>
        <v>475739007</v>
      </c>
      <c r="T5" s="39">
        <f t="shared" si="16"/>
        <v>510530630</v>
      </c>
      <c r="U5" s="39">
        <f t="shared" si="16"/>
        <v>516741904</v>
      </c>
      <c r="V5" s="39">
        <f t="shared" si="16"/>
        <v>488900944</v>
      </c>
      <c r="W5" s="39">
        <f t="shared" si="16"/>
        <v>492327387</v>
      </c>
      <c r="X5" s="39">
        <f t="shared" si="16"/>
        <v>554289599</v>
      </c>
      <c r="Y5" s="39">
        <f t="shared" si="16"/>
        <v>657583179</v>
      </c>
      <c r="Z5" s="39">
        <f t="shared" ref="Z5:AA5" si="17">SUM(Z7:Z22)</f>
        <v>1101064410.6200001</v>
      </c>
      <c r="AA5" s="39">
        <f t="shared" si="17"/>
        <v>1306203560.4199998</v>
      </c>
      <c r="AB5" s="39">
        <f t="shared" ref="AB5:AD5" si="18">SUM(AB7:AB22)</f>
        <v>1272888281.9400001</v>
      </c>
      <c r="AC5" s="39">
        <f t="shared" si="18"/>
        <v>1242281242.6399999</v>
      </c>
      <c r="AD5" s="39">
        <f t="shared" si="18"/>
        <v>1241081902.5400002</v>
      </c>
      <c r="AE5" s="39">
        <f t="shared" ref="AE5:AF5" si="19">SUM(AE7:AE22)</f>
        <v>1440047150.8099997</v>
      </c>
      <c r="AF5" s="39">
        <f t="shared" si="19"/>
        <v>1359192422.8600004</v>
      </c>
      <c r="AG5" s="39">
        <f t="shared" ref="AG5:AI5" si="20">SUM(AG7:AG22)</f>
        <v>1309955234.8299997</v>
      </c>
      <c r="AH5" s="39">
        <f t="shared" ref="AH5" si="21">SUM(AH7:AH22)</f>
        <v>1420823851.6600001</v>
      </c>
      <c r="AI5" s="39">
        <f t="shared" si="20"/>
        <v>1399625181.75</v>
      </c>
      <c r="AJ5" s="39">
        <f>SUM(AJ7:AJ22)</f>
        <v>1379959302.52</v>
      </c>
    </row>
    <row r="6" spans="1:36">
      <c r="A6" s="40" t="s">
        <v>113</v>
      </c>
      <c r="B6" s="40">
        <f t="shared" ref="B6:O6" si="22">(B5/B4)*100</f>
        <v>23.867720166302007</v>
      </c>
      <c r="C6" s="40">
        <f t="shared" si="22"/>
        <v>21.592777255686148</v>
      </c>
      <c r="D6" s="40">
        <f t="shared" si="22"/>
        <v>20.914327479584351</v>
      </c>
      <c r="E6" s="40">
        <f t="shared" si="22"/>
        <v>21.851878906032862</v>
      </c>
      <c r="F6" s="40">
        <f t="shared" si="22"/>
        <v>21.895844860328413</v>
      </c>
      <c r="G6" s="40">
        <f t="shared" si="22"/>
        <v>21.551923114705176</v>
      </c>
      <c r="H6" s="40">
        <f t="shared" si="22"/>
        <v>21.203091733909339</v>
      </c>
      <c r="I6" s="40">
        <f t="shared" si="22"/>
        <v>21.030932387156579</v>
      </c>
      <c r="J6" s="40">
        <f t="shared" si="22"/>
        <v>22.048300976027566</v>
      </c>
      <c r="K6" s="40">
        <f t="shared" si="22"/>
        <v>22.490022605428635</v>
      </c>
      <c r="L6" s="40">
        <f t="shared" si="22"/>
        <v>22.361247193416414</v>
      </c>
      <c r="M6" s="40">
        <f t="shared" si="22"/>
        <v>23.101018157433582</v>
      </c>
      <c r="N6" s="40">
        <f t="shared" si="22"/>
        <v>22.996572035683826</v>
      </c>
      <c r="O6" s="40">
        <f t="shared" si="22"/>
        <v>23.397601395212238</v>
      </c>
      <c r="P6" s="40">
        <f t="shared" ref="P6" si="23">(P5/P4)*100</f>
        <v>26.857918669200853</v>
      </c>
      <c r="Q6" s="40">
        <f t="shared" ref="Q6" si="24">(Q5/Q4)*100</f>
        <v>27.220181194278609</v>
      </c>
      <c r="R6" s="40">
        <f t="shared" ref="R6" si="25">(R5/R4)*100</f>
        <v>28.33738783522211</v>
      </c>
      <c r="S6" s="40">
        <f t="shared" ref="S6" si="26">(S5/S4)*100</f>
        <v>28.469259273819524</v>
      </c>
      <c r="T6" s="40">
        <f t="shared" ref="T6" si="27">(T5/T4)*100</f>
        <v>28.231839955228942</v>
      </c>
      <c r="U6" s="40">
        <f t="shared" ref="U6" si="28">(U5/U4)*100</f>
        <v>28.258409547749597</v>
      </c>
      <c r="V6" s="40">
        <f t="shared" ref="V6" si="29">(V5/V4)*100</f>
        <v>28.206389035132844</v>
      </c>
      <c r="W6" s="40">
        <f t="shared" ref="W6" si="30">(W5/W4)*100</f>
        <v>28.305738450460922</v>
      </c>
      <c r="X6" s="40">
        <f t="shared" ref="X6" si="31">(X5/X4)*100</f>
        <v>28.748616217377553</v>
      </c>
      <c r="Y6" s="40">
        <f t="shared" ref="Y6" si="32">(Y5/Y4)*100</f>
        <v>29.24517793918746</v>
      </c>
      <c r="Z6" s="40">
        <f t="shared" ref="Z6:AA6" si="33">(Z5/Z4)*100</f>
        <v>31.262784594949217</v>
      </c>
      <c r="AA6" s="40">
        <f t="shared" si="33"/>
        <v>31.274545600238131</v>
      </c>
      <c r="AB6" s="40">
        <f t="shared" ref="AB6:AE6" si="34">(AB5/AB4)*100</f>
        <v>31.301349707914554</v>
      </c>
      <c r="AC6" s="40">
        <f t="shared" si="34"/>
        <v>30.952184626575363</v>
      </c>
      <c r="AD6" s="40">
        <f t="shared" si="34"/>
        <v>30.980398239603552</v>
      </c>
      <c r="AE6" s="40">
        <f t="shared" si="34"/>
        <v>33.518222019472724</v>
      </c>
      <c r="AF6" s="40">
        <f t="shared" ref="AF6" si="35">(AF5/AF4)*100</f>
        <v>32.853573186008802</v>
      </c>
      <c r="AG6" s="40">
        <f t="shared" ref="AG6:AI6" si="36">(AG5/AG4)*100</f>
        <v>32.654236211141487</v>
      </c>
      <c r="AH6" s="40">
        <f t="shared" ref="AH6:AJ6" si="37">(AH5/AH4)*100</f>
        <v>32.493312789757077</v>
      </c>
      <c r="AI6" s="40">
        <f t="shared" si="36"/>
        <v>31.202658139397094</v>
      </c>
      <c r="AJ6" s="40">
        <f t="shared" si="37"/>
        <v>31.22530298284746</v>
      </c>
    </row>
    <row r="7" spans="1:36">
      <c r="A7" s="36" t="s">
        <v>18</v>
      </c>
      <c r="B7" s="36">
        <v>12275334</v>
      </c>
      <c r="C7" s="36">
        <v>10901390</v>
      </c>
      <c r="D7" s="36">
        <v>10398915</v>
      </c>
      <c r="E7" s="36">
        <v>11031397</v>
      </c>
      <c r="F7" s="36">
        <v>11620188</v>
      </c>
      <c r="G7" s="36">
        <v>11510685</v>
      </c>
      <c r="H7" s="36">
        <v>13261757</v>
      </c>
      <c r="I7" s="36">
        <v>14263907</v>
      </c>
      <c r="J7" s="36">
        <v>12171797</v>
      </c>
      <c r="K7" s="36">
        <v>13138888</v>
      </c>
      <c r="L7" s="36">
        <v>12751799</v>
      </c>
      <c r="M7" s="36">
        <v>14367212</v>
      </c>
      <c r="N7" s="36">
        <v>16049618</v>
      </c>
      <c r="O7" s="36">
        <v>19198848</v>
      </c>
      <c r="P7" s="36">
        <v>16773036</v>
      </c>
      <c r="Q7" s="36">
        <v>17703730</v>
      </c>
      <c r="R7" s="36">
        <v>28028550</v>
      </c>
      <c r="S7" s="36">
        <v>30745023</v>
      </c>
      <c r="T7" s="36">
        <v>28496760</v>
      </c>
      <c r="U7" s="36">
        <v>28265135</v>
      </c>
      <c r="V7" s="36">
        <v>26467110</v>
      </c>
      <c r="W7" s="36">
        <v>26119218</v>
      </c>
      <c r="X7" s="36">
        <v>28602732</v>
      </c>
      <c r="Y7" s="36">
        <v>34252536</v>
      </c>
      <c r="Z7" s="36">
        <v>64139754.970000006</v>
      </c>
      <c r="AA7" s="36">
        <v>73726270.849999994</v>
      </c>
      <c r="AB7" s="36">
        <v>68003935.270000011</v>
      </c>
      <c r="AC7" s="1">
        <v>49780777.969999991</v>
      </c>
      <c r="AD7" s="1">
        <v>49251743.989999995</v>
      </c>
      <c r="AE7" s="1">
        <v>50567045.819999993</v>
      </c>
      <c r="AF7" s="1">
        <v>49101562.280000009</v>
      </c>
      <c r="AG7" s="1">
        <v>46485157.460000001</v>
      </c>
      <c r="AH7" s="1">
        <v>49371069.470000006</v>
      </c>
      <c r="AI7" s="1">
        <v>48843914.43</v>
      </c>
      <c r="AJ7" s="1">
        <v>45259015.279999994</v>
      </c>
    </row>
    <row r="8" spans="1:36">
      <c r="A8" s="37" t="s">
        <v>19</v>
      </c>
      <c r="B8" s="37">
        <v>4346412</v>
      </c>
      <c r="C8" s="37">
        <v>4383066</v>
      </c>
      <c r="D8" s="37">
        <v>5186091</v>
      </c>
      <c r="E8" s="37">
        <v>6417334</v>
      </c>
      <c r="F8" s="37">
        <v>6545557</v>
      </c>
      <c r="G8" s="37">
        <v>6631293</v>
      </c>
      <c r="H8" s="37">
        <v>7420758</v>
      </c>
      <c r="I8" s="37">
        <v>7121323</v>
      </c>
      <c r="J8" s="37">
        <v>6938616</v>
      </c>
      <c r="K8" s="37">
        <v>7072993</v>
      </c>
      <c r="L8" s="37">
        <v>7467294</v>
      </c>
      <c r="M8" s="37">
        <v>7901381</v>
      </c>
      <c r="N8" s="37">
        <v>7681186</v>
      </c>
      <c r="O8" s="37">
        <v>8041543</v>
      </c>
      <c r="P8" s="37">
        <v>7948862</v>
      </c>
      <c r="Q8" s="37">
        <v>8950693</v>
      </c>
      <c r="R8" s="37">
        <v>10765224</v>
      </c>
      <c r="S8" s="37">
        <v>12945960</v>
      </c>
      <c r="T8" s="37">
        <v>13689001</v>
      </c>
      <c r="U8" s="37">
        <v>13160163</v>
      </c>
      <c r="V8" s="37">
        <v>11695182</v>
      </c>
      <c r="W8" s="37">
        <v>10926213</v>
      </c>
      <c r="X8" s="37">
        <v>12362251</v>
      </c>
      <c r="Y8" s="37">
        <v>14635599</v>
      </c>
      <c r="Z8" s="37">
        <v>21324489.449999999</v>
      </c>
      <c r="AA8" s="37">
        <v>26088253.43</v>
      </c>
      <c r="AB8" s="37">
        <v>25804242.490000002</v>
      </c>
      <c r="AC8" s="1">
        <v>25020851.780000001</v>
      </c>
      <c r="AD8" s="1">
        <v>26029564.859999999</v>
      </c>
      <c r="AE8" s="1">
        <v>26317728.59</v>
      </c>
      <c r="AF8" s="1">
        <v>25426240.800000004</v>
      </c>
      <c r="AG8" s="1">
        <v>27311078.049999997</v>
      </c>
      <c r="AH8" s="1">
        <v>29215505.199999999</v>
      </c>
      <c r="AI8" s="1">
        <v>29898267.809999999</v>
      </c>
      <c r="AJ8" s="1">
        <v>29894681.359999999</v>
      </c>
    </row>
    <row r="9" spans="1:36">
      <c r="A9" s="37" t="s">
        <v>20</v>
      </c>
      <c r="B9" s="37">
        <v>785823</v>
      </c>
      <c r="C9" s="37">
        <v>755765</v>
      </c>
      <c r="D9" s="37">
        <v>610976</v>
      </c>
      <c r="E9" s="37">
        <v>777561</v>
      </c>
      <c r="F9" s="37">
        <v>841675</v>
      </c>
      <c r="G9" s="37">
        <v>714568</v>
      </c>
      <c r="H9" s="37">
        <v>901986</v>
      </c>
      <c r="I9" s="37">
        <v>1170085</v>
      </c>
      <c r="J9" s="37">
        <v>1089990</v>
      </c>
      <c r="K9" s="37">
        <v>1074543</v>
      </c>
      <c r="L9" s="37">
        <v>1103837</v>
      </c>
      <c r="M9" s="37">
        <v>1060071</v>
      </c>
      <c r="N9" s="37">
        <v>1297916</v>
      </c>
      <c r="O9" s="37">
        <v>1663072</v>
      </c>
      <c r="P9" s="37">
        <v>1784440</v>
      </c>
      <c r="Q9" s="37">
        <v>2077530</v>
      </c>
      <c r="R9" s="37">
        <v>2870883</v>
      </c>
      <c r="S9" s="37">
        <v>3581302</v>
      </c>
      <c r="T9" s="37">
        <v>3806679</v>
      </c>
      <c r="U9" s="37">
        <v>4056294</v>
      </c>
      <c r="V9" s="37">
        <v>4213278</v>
      </c>
      <c r="W9" s="37">
        <v>4441864</v>
      </c>
      <c r="X9" s="37">
        <v>5239700</v>
      </c>
      <c r="Y9" s="37">
        <v>7025342</v>
      </c>
      <c r="Z9" s="37">
        <v>12440096.76</v>
      </c>
      <c r="AA9" s="37">
        <v>16177948.74</v>
      </c>
      <c r="AB9" s="37">
        <v>16364441.01</v>
      </c>
      <c r="AC9" s="1">
        <v>16602177.370000001</v>
      </c>
      <c r="AD9" s="1">
        <v>17192198.850000001</v>
      </c>
      <c r="AE9" s="1">
        <v>17778580.399999999</v>
      </c>
      <c r="AF9" s="1">
        <v>17924034</v>
      </c>
      <c r="AG9" s="1">
        <v>16711927</v>
      </c>
      <c r="AH9" s="1">
        <v>17222602</v>
      </c>
      <c r="AI9" s="1">
        <v>16859900.52</v>
      </c>
      <c r="AJ9" s="1">
        <v>16376441.66</v>
      </c>
    </row>
    <row r="10" spans="1:36">
      <c r="A10" s="37" t="s">
        <v>21</v>
      </c>
      <c r="B10" s="37">
        <v>18856219</v>
      </c>
      <c r="C10" s="37">
        <v>21468189</v>
      </c>
      <c r="D10" s="37">
        <v>20999363</v>
      </c>
      <c r="E10" s="37">
        <v>30063271</v>
      </c>
      <c r="F10" s="37">
        <v>28688762</v>
      </c>
      <c r="G10" s="37">
        <v>28085331</v>
      </c>
      <c r="H10" s="37">
        <v>32819481</v>
      </c>
      <c r="I10" s="37">
        <v>35481575</v>
      </c>
      <c r="J10" s="37">
        <v>31365641</v>
      </c>
      <c r="K10" s="37">
        <v>33467236</v>
      </c>
      <c r="L10" s="37">
        <v>30802455</v>
      </c>
      <c r="M10" s="37">
        <v>33365361</v>
      </c>
      <c r="N10" s="37">
        <v>38523069</v>
      </c>
      <c r="O10" s="37">
        <v>45855800</v>
      </c>
      <c r="P10" s="37">
        <v>46854156</v>
      </c>
      <c r="Q10" s="37">
        <v>54119830</v>
      </c>
      <c r="R10" s="37">
        <v>70381996</v>
      </c>
      <c r="S10" s="37">
        <v>71460238</v>
      </c>
      <c r="T10" s="37">
        <v>87352531</v>
      </c>
      <c r="U10" s="37">
        <v>86841517</v>
      </c>
      <c r="V10" s="37">
        <v>82055077</v>
      </c>
      <c r="W10" s="37">
        <v>79426313</v>
      </c>
      <c r="X10" s="37">
        <v>88600890</v>
      </c>
      <c r="Y10" s="37">
        <v>111051151</v>
      </c>
      <c r="Z10" s="37">
        <v>242795923.22000003</v>
      </c>
      <c r="AA10" s="37">
        <v>284943222.97000003</v>
      </c>
      <c r="AB10" s="37">
        <v>258858914.06000003</v>
      </c>
      <c r="AC10" s="1">
        <v>250704579.13999996</v>
      </c>
      <c r="AD10" s="1">
        <v>255453719.28</v>
      </c>
      <c r="AE10" s="1">
        <v>433025440.44</v>
      </c>
      <c r="AF10" s="1">
        <v>389322236.47000003</v>
      </c>
      <c r="AG10" s="1">
        <v>361240591.03999996</v>
      </c>
      <c r="AH10" s="1">
        <v>408313925.36000001</v>
      </c>
      <c r="AI10" s="1">
        <v>394113646.93000001</v>
      </c>
      <c r="AJ10" s="1">
        <v>392859727.97999996</v>
      </c>
    </row>
    <row r="11" spans="1:36">
      <c r="A11" s="37" t="s">
        <v>22</v>
      </c>
      <c r="B11" s="37">
        <v>14469754</v>
      </c>
      <c r="C11" s="37">
        <v>11963336</v>
      </c>
      <c r="D11" s="37">
        <v>12467146</v>
      </c>
      <c r="E11" s="37">
        <v>15179174</v>
      </c>
      <c r="F11" s="37">
        <v>16896702</v>
      </c>
      <c r="G11" s="37">
        <v>17705451</v>
      </c>
      <c r="H11" s="37">
        <v>21663755</v>
      </c>
      <c r="I11" s="37">
        <v>24096096</v>
      </c>
      <c r="J11" s="37">
        <v>23500262</v>
      </c>
      <c r="K11" s="37">
        <v>23883196</v>
      </c>
      <c r="L11" s="37">
        <v>22445811</v>
      </c>
      <c r="M11" s="37">
        <v>23686413</v>
      </c>
      <c r="N11" s="37">
        <v>27634507</v>
      </c>
      <c r="O11" s="37">
        <v>32486867</v>
      </c>
      <c r="P11" s="37">
        <v>30415260</v>
      </c>
      <c r="Q11" s="37">
        <v>33888952</v>
      </c>
      <c r="R11" s="37">
        <v>39881805</v>
      </c>
      <c r="S11" s="37">
        <v>45710497</v>
      </c>
      <c r="T11" s="37">
        <v>41253868</v>
      </c>
      <c r="U11" s="37">
        <v>42116953</v>
      </c>
      <c r="V11" s="37">
        <v>40406033</v>
      </c>
      <c r="W11" s="37">
        <v>40766201</v>
      </c>
      <c r="X11" s="37">
        <v>46337973</v>
      </c>
      <c r="Y11" s="37">
        <v>55726607</v>
      </c>
      <c r="Z11" s="37">
        <v>86049386.199999973</v>
      </c>
      <c r="AA11" s="37">
        <v>101134848.33</v>
      </c>
      <c r="AB11" s="37">
        <v>96649861.359999999</v>
      </c>
      <c r="AC11" s="1">
        <v>95486197.490000024</v>
      </c>
      <c r="AD11" s="1">
        <v>93851632.320000008</v>
      </c>
      <c r="AE11" s="1">
        <v>90741960.909999996</v>
      </c>
      <c r="AF11" s="1">
        <v>86908082.269999996</v>
      </c>
      <c r="AG11" s="1">
        <v>85069567.729999989</v>
      </c>
      <c r="AH11" s="1">
        <v>92669032.019999996</v>
      </c>
      <c r="AI11" s="1">
        <v>96343554.220000014</v>
      </c>
      <c r="AJ11" s="1">
        <v>94275511.359999999</v>
      </c>
    </row>
    <row r="12" spans="1:36">
      <c r="A12" s="37" t="s">
        <v>23</v>
      </c>
      <c r="B12" s="37">
        <v>8549838</v>
      </c>
      <c r="C12" s="37">
        <v>9164464</v>
      </c>
      <c r="D12" s="37">
        <v>10651427</v>
      </c>
      <c r="E12" s="37">
        <v>12500824</v>
      </c>
      <c r="F12" s="37">
        <v>13121901</v>
      </c>
      <c r="G12" s="37">
        <v>13573348</v>
      </c>
      <c r="H12" s="37">
        <v>15390327</v>
      </c>
      <c r="I12" s="37">
        <v>15316548</v>
      </c>
      <c r="J12" s="37">
        <v>13605530</v>
      </c>
      <c r="K12" s="37">
        <v>13086089</v>
      </c>
      <c r="L12" s="37">
        <v>12764244</v>
      </c>
      <c r="M12" s="37">
        <v>12675950</v>
      </c>
      <c r="N12" s="37">
        <v>14016499</v>
      </c>
      <c r="O12" s="37">
        <v>15954224</v>
      </c>
      <c r="P12" s="37">
        <v>15405819</v>
      </c>
      <c r="Q12" s="37">
        <v>16341125</v>
      </c>
      <c r="R12" s="37">
        <v>20138001</v>
      </c>
      <c r="S12" s="37">
        <v>22272669</v>
      </c>
      <c r="T12" s="37">
        <v>23804838</v>
      </c>
      <c r="U12" s="37">
        <v>23921091</v>
      </c>
      <c r="V12" s="37">
        <v>23663577</v>
      </c>
      <c r="W12" s="37">
        <v>24910756</v>
      </c>
      <c r="X12" s="37">
        <v>28651525</v>
      </c>
      <c r="Y12" s="37">
        <v>33477334</v>
      </c>
      <c r="Z12" s="37">
        <v>49317790.589999989</v>
      </c>
      <c r="AA12" s="37">
        <v>58441661.329999991</v>
      </c>
      <c r="AB12" s="37">
        <v>58256242.560000002</v>
      </c>
      <c r="AC12" s="1">
        <v>57659252.830000006</v>
      </c>
      <c r="AD12" s="1">
        <v>51826354.869999997</v>
      </c>
      <c r="AE12" s="1">
        <v>52920703.79999999</v>
      </c>
      <c r="AF12" s="1">
        <v>50680337.200000003</v>
      </c>
      <c r="AG12" s="1">
        <v>50136433.270000011</v>
      </c>
      <c r="AH12" s="1">
        <v>55153680.790000007</v>
      </c>
      <c r="AI12" s="1">
        <v>58869509.770000011</v>
      </c>
      <c r="AJ12" s="1">
        <v>61732429.789999992</v>
      </c>
    </row>
    <row r="13" spans="1:36">
      <c r="A13" s="37" t="s">
        <v>24</v>
      </c>
      <c r="B13" s="37">
        <v>6065565</v>
      </c>
      <c r="C13" s="37">
        <v>5308544</v>
      </c>
      <c r="D13" s="37">
        <v>6623217</v>
      </c>
      <c r="E13" s="37">
        <v>8347762</v>
      </c>
      <c r="F13" s="37">
        <v>9663704</v>
      </c>
      <c r="G13" s="37">
        <v>9147038</v>
      </c>
      <c r="H13" s="37">
        <v>9768926</v>
      </c>
      <c r="I13" s="37">
        <v>9761284</v>
      </c>
      <c r="J13" s="37">
        <v>10436537</v>
      </c>
      <c r="K13" s="37">
        <v>11336406</v>
      </c>
      <c r="L13" s="37">
        <v>10206874</v>
      </c>
      <c r="M13" s="37">
        <v>10585017</v>
      </c>
      <c r="N13" s="37">
        <v>11478631</v>
      </c>
      <c r="O13" s="37">
        <v>13871244</v>
      </c>
      <c r="P13" s="37">
        <v>12867542</v>
      </c>
      <c r="Q13" s="37">
        <v>13864678</v>
      </c>
      <c r="R13" s="37">
        <v>17018291</v>
      </c>
      <c r="S13" s="37">
        <v>18794254</v>
      </c>
      <c r="T13" s="37">
        <v>19527258</v>
      </c>
      <c r="U13" s="37">
        <v>19314488</v>
      </c>
      <c r="V13" s="37">
        <v>13286826</v>
      </c>
      <c r="W13" s="37">
        <v>14978865</v>
      </c>
      <c r="X13" s="37">
        <v>16305518</v>
      </c>
      <c r="Y13" s="37">
        <v>18134392</v>
      </c>
      <c r="Z13" s="37">
        <v>26153798.309999999</v>
      </c>
      <c r="AA13" s="37">
        <v>29916465.16</v>
      </c>
      <c r="AB13" s="37">
        <v>29822982.640000001</v>
      </c>
      <c r="AC13" s="1">
        <v>27959158.030000001</v>
      </c>
      <c r="AD13" s="1">
        <v>26816581.739999998</v>
      </c>
      <c r="AE13" s="1">
        <v>26277529.170000002</v>
      </c>
      <c r="AF13" s="1">
        <v>25615807.149999999</v>
      </c>
      <c r="AG13" s="1">
        <v>24527309.98</v>
      </c>
      <c r="AH13" s="1">
        <v>26028290.979999997</v>
      </c>
      <c r="AI13" s="1">
        <v>27597875.59</v>
      </c>
      <c r="AJ13" s="1">
        <v>28209524.899999999</v>
      </c>
    </row>
    <row r="14" spans="1:36">
      <c r="A14" s="37" t="s">
        <v>25</v>
      </c>
      <c r="B14" s="37">
        <v>4108524</v>
      </c>
      <c r="C14" s="37">
        <v>3862029</v>
      </c>
      <c r="D14" s="37">
        <v>3622451</v>
      </c>
      <c r="E14" s="37">
        <v>4337724</v>
      </c>
      <c r="F14" s="37">
        <v>4602414</v>
      </c>
      <c r="G14" s="37">
        <v>4502530</v>
      </c>
      <c r="H14" s="37">
        <v>5727657</v>
      </c>
      <c r="I14" s="37">
        <v>6145406</v>
      </c>
      <c r="J14" s="37">
        <v>5821721</v>
      </c>
      <c r="K14" s="37">
        <v>5646047</v>
      </c>
      <c r="L14" s="37">
        <v>7501328</v>
      </c>
      <c r="M14" s="37">
        <v>8600998</v>
      </c>
      <c r="N14" s="37">
        <v>8796426</v>
      </c>
      <c r="O14" s="37">
        <v>10073279</v>
      </c>
      <c r="P14" s="37">
        <v>8355458</v>
      </c>
      <c r="Q14" s="37">
        <v>9245032</v>
      </c>
      <c r="R14" s="37">
        <v>11006719</v>
      </c>
      <c r="S14" s="37">
        <v>12686373</v>
      </c>
      <c r="T14" s="37">
        <v>13357893</v>
      </c>
      <c r="U14" s="37">
        <v>13122836</v>
      </c>
      <c r="V14" s="37">
        <v>12410035</v>
      </c>
      <c r="W14" s="37">
        <v>12702422</v>
      </c>
      <c r="X14" s="37">
        <v>15261601</v>
      </c>
      <c r="Y14" s="37">
        <v>18230899</v>
      </c>
      <c r="Z14" s="37">
        <v>28184885.199999999</v>
      </c>
      <c r="AA14" s="37">
        <v>33886895.600000001</v>
      </c>
      <c r="AB14" s="37">
        <v>33709816.43</v>
      </c>
      <c r="AC14" s="1">
        <v>31414757.009999998</v>
      </c>
      <c r="AD14" s="1">
        <v>30974629.839999996</v>
      </c>
      <c r="AE14" s="1">
        <v>28503366.960000001</v>
      </c>
      <c r="AF14" s="1">
        <v>25765063.77</v>
      </c>
      <c r="AG14" s="1">
        <v>25158268.57</v>
      </c>
      <c r="AH14" s="1">
        <v>28119595.550000001</v>
      </c>
      <c r="AI14" s="1">
        <v>28968046.490000002</v>
      </c>
      <c r="AJ14" s="1">
        <v>30151329.039999999</v>
      </c>
    </row>
    <row r="15" spans="1:36">
      <c r="A15" s="37" t="s">
        <v>26</v>
      </c>
      <c r="B15" s="37">
        <v>5093224</v>
      </c>
      <c r="C15" s="37">
        <v>5061540</v>
      </c>
      <c r="D15" s="37">
        <v>5206340</v>
      </c>
      <c r="E15" s="37">
        <v>6475764</v>
      </c>
      <c r="F15" s="37">
        <v>7379156</v>
      </c>
      <c r="G15" s="37">
        <v>8105203</v>
      </c>
      <c r="H15" s="37">
        <v>9155078</v>
      </c>
      <c r="I15" s="37">
        <v>9609146</v>
      </c>
      <c r="J15" s="37">
        <v>8160903</v>
      </c>
      <c r="K15" s="37">
        <v>7754164</v>
      </c>
      <c r="L15" s="37">
        <v>7156804</v>
      </c>
      <c r="M15" s="37">
        <v>7129811</v>
      </c>
      <c r="N15" s="37">
        <v>7794664</v>
      </c>
      <c r="O15" s="37">
        <v>8987872</v>
      </c>
      <c r="P15" s="37">
        <v>9097569</v>
      </c>
      <c r="Q15" s="37">
        <v>9575449</v>
      </c>
      <c r="R15" s="37">
        <v>11595894</v>
      </c>
      <c r="S15" s="37">
        <v>13076295</v>
      </c>
      <c r="T15" s="37">
        <v>13818464</v>
      </c>
      <c r="U15" s="37">
        <v>14510471</v>
      </c>
      <c r="V15" s="37">
        <v>13565167</v>
      </c>
      <c r="W15" s="37">
        <v>13646266</v>
      </c>
      <c r="X15" s="37">
        <v>15197141</v>
      </c>
      <c r="Y15" s="37">
        <v>17999699</v>
      </c>
      <c r="Z15" s="37">
        <v>26956718.52</v>
      </c>
      <c r="AA15" s="37">
        <v>29358479.91</v>
      </c>
      <c r="AB15" s="37">
        <v>27889561.870000001</v>
      </c>
      <c r="AC15" s="1">
        <v>26015768.050000001</v>
      </c>
      <c r="AD15" s="1">
        <v>25840890.869999997</v>
      </c>
      <c r="AE15" s="1">
        <v>26506455.930000003</v>
      </c>
      <c r="AF15" s="1">
        <v>25888378</v>
      </c>
      <c r="AG15" s="1">
        <v>24860039.170000002</v>
      </c>
      <c r="AH15" s="1">
        <v>25455515.739999998</v>
      </c>
      <c r="AI15" s="1">
        <v>25050163.25</v>
      </c>
      <c r="AJ15" s="1">
        <v>23366438.990000002</v>
      </c>
    </row>
    <row r="16" spans="1:36">
      <c r="A16" s="37" t="s">
        <v>27</v>
      </c>
      <c r="B16" s="37">
        <v>19771707</v>
      </c>
      <c r="C16" s="37">
        <v>15729347</v>
      </c>
      <c r="D16" s="37">
        <v>14812110</v>
      </c>
      <c r="E16" s="37">
        <v>18054078</v>
      </c>
      <c r="F16" s="37">
        <v>19181386</v>
      </c>
      <c r="G16" s="37">
        <v>19194124</v>
      </c>
      <c r="H16" s="37">
        <v>22729904</v>
      </c>
      <c r="I16" s="37">
        <v>24913942</v>
      </c>
      <c r="J16" s="37">
        <v>22800725</v>
      </c>
      <c r="K16" s="37">
        <v>22832284</v>
      </c>
      <c r="L16" s="37">
        <v>22803982</v>
      </c>
      <c r="M16" s="37">
        <v>28058168</v>
      </c>
      <c r="N16" s="37">
        <v>27958118</v>
      </c>
      <c r="O16" s="37">
        <v>32220696</v>
      </c>
      <c r="P16" s="37">
        <v>32341740</v>
      </c>
      <c r="Q16" s="37">
        <v>34836807</v>
      </c>
      <c r="R16" s="37">
        <v>43697510</v>
      </c>
      <c r="S16" s="37">
        <v>50011727</v>
      </c>
      <c r="T16" s="37">
        <v>53929632</v>
      </c>
      <c r="U16" s="37">
        <v>54325095</v>
      </c>
      <c r="V16" s="37">
        <v>52970383</v>
      </c>
      <c r="W16" s="37">
        <v>54523013</v>
      </c>
      <c r="X16" s="37">
        <v>60606557</v>
      </c>
      <c r="Y16" s="37">
        <v>69798282</v>
      </c>
      <c r="Z16" s="37">
        <v>103956036.74000001</v>
      </c>
      <c r="AA16" s="37">
        <v>123082229.67999999</v>
      </c>
      <c r="AB16" s="37">
        <v>121244428.52</v>
      </c>
      <c r="AC16" s="1">
        <v>115987236.63999999</v>
      </c>
      <c r="AD16" s="1">
        <v>116463407.95999999</v>
      </c>
      <c r="AE16" s="1">
        <v>117581478.11</v>
      </c>
      <c r="AF16" s="1">
        <v>115200409.58</v>
      </c>
      <c r="AG16" s="1">
        <v>112352905.88999999</v>
      </c>
      <c r="AH16" s="1">
        <v>118126300.14</v>
      </c>
      <c r="AI16" s="1">
        <v>113774170.10999998</v>
      </c>
      <c r="AJ16" s="1">
        <v>107376178.20999999</v>
      </c>
    </row>
    <row r="17" spans="1:36">
      <c r="A17" s="37" t="s">
        <v>28</v>
      </c>
      <c r="B17" s="37">
        <v>6312135</v>
      </c>
      <c r="C17" s="37">
        <v>5805763</v>
      </c>
      <c r="D17" s="37">
        <v>6873895</v>
      </c>
      <c r="E17" s="37">
        <v>8552768</v>
      </c>
      <c r="F17" s="37">
        <v>9385457</v>
      </c>
      <c r="G17" s="37">
        <v>8981441</v>
      </c>
      <c r="H17" s="37">
        <v>9834365</v>
      </c>
      <c r="I17" s="37">
        <v>10249684</v>
      </c>
      <c r="J17" s="37">
        <v>9322168</v>
      </c>
      <c r="K17" s="37">
        <v>9126888</v>
      </c>
      <c r="L17" s="37">
        <v>8361571</v>
      </c>
      <c r="M17" s="37">
        <v>8674748</v>
      </c>
      <c r="N17" s="37">
        <v>9631185</v>
      </c>
      <c r="O17" s="37">
        <v>10776825</v>
      </c>
      <c r="P17" s="37">
        <v>10260259</v>
      </c>
      <c r="Q17" s="37">
        <v>11785494</v>
      </c>
      <c r="R17" s="37">
        <v>14515139</v>
      </c>
      <c r="S17" s="37">
        <v>14671821</v>
      </c>
      <c r="T17" s="37">
        <v>15819521</v>
      </c>
      <c r="U17" s="37">
        <v>15826225</v>
      </c>
      <c r="V17" s="37">
        <v>14556817</v>
      </c>
      <c r="W17" s="37">
        <v>14205881</v>
      </c>
      <c r="X17" s="37">
        <v>15236878</v>
      </c>
      <c r="Y17" s="37">
        <v>17101022</v>
      </c>
      <c r="Z17" s="37">
        <v>24620424.109999999</v>
      </c>
      <c r="AA17" s="37">
        <v>29507671.140000001</v>
      </c>
      <c r="AB17" s="37">
        <v>29183761.25</v>
      </c>
      <c r="AC17" s="1">
        <v>29955419.469999999</v>
      </c>
      <c r="AD17" s="1">
        <v>31943000.959999997</v>
      </c>
      <c r="AE17" s="1">
        <v>31426310.609999999</v>
      </c>
      <c r="AF17" s="1">
        <v>30797780.870000001</v>
      </c>
      <c r="AG17" s="1">
        <v>30894492.309999995</v>
      </c>
      <c r="AH17" s="1">
        <v>31772103.340000004</v>
      </c>
      <c r="AI17" s="1">
        <v>29354673.52</v>
      </c>
      <c r="AJ17" s="1">
        <v>27511835.780000001</v>
      </c>
    </row>
    <row r="18" spans="1:36">
      <c r="A18" s="37" t="s">
        <v>29</v>
      </c>
      <c r="B18" s="37">
        <v>12492271</v>
      </c>
      <c r="C18" s="37">
        <v>9424041</v>
      </c>
      <c r="D18" s="37">
        <v>9440697</v>
      </c>
      <c r="E18" s="37">
        <v>11359959</v>
      </c>
      <c r="F18" s="37">
        <v>11967680</v>
      </c>
      <c r="G18" s="37">
        <v>11261918</v>
      </c>
      <c r="H18" s="37">
        <v>12284439</v>
      </c>
      <c r="I18" s="37">
        <v>13383888</v>
      </c>
      <c r="J18" s="37">
        <v>13459128</v>
      </c>
      <c r="K18" s="37">
        <v>13612218</v>
      </c>
      <c r="L18" s="37">
        <v>14278433</v>
      </c>
      <c r="M18" s="37">
        <v>15569297</v>
      </c>
      <c r="N18" s="37">
        <v>17984198</v>
      </c>
      <c r="O18" s="37">
        <v>21232884</v>
      </c>
      <c r="P18" s="37">
        <v>22127555</v>
      </c>
      <c r="Q18" s="37">
        <v>24854170</v>
      </c>
      <c r="R18" s="37">
        <v>31240523</v>
      </c>
      <c r="S18" s="37">
        <v>35685931</v>
      </c>
      <c r="T18" s="37">
        <v>37550067</v>
      </c>
      <c r="U18" s="37">
        <v>38037401</v>
      </c>
      <c r="V18" s="37">
        <v>35394095</v>
      </c>
      <c r="W18" s="37">
        <v>35257228</v>
      </c>
      <c r="X18" s="37">
        <v>39485515</v>
      </c>
      <c r="Y18" s="37">
        <v>45672904</v>
      </c>
      <c r="Z18" s="37">
        <v>66386313.030000001</v>
      </c>
      <c r="AA18" s="37">
        <v>74045435.049999997</v>
      </c>
      <c r="AB18" s="37">
        <v>71564433.5</v>
      </c>
      <c r="AC18" s="1">
        <v>67123468.120000005</v>
      </c>
      <c r="AD18" s="1">
        <v>65081422.230000004</v>
      </c>
      <c r="AE18" s="1">
        <v>66407836.259999998</v>
      </c>
      <c r="AF18" s="1">
        <v>65460157.850000001</v>
      </c>
      <c r="AG18" s="1">
        <v>68133653.629999995</v>
      </c>
      <c r="AH18" s="1">
        <v>70908204.609999999</v>
      </c>
      <c r="AI18" s="1">
        <v>67563122.730000004</v>
      </c>
      <c r="AJ18" s="1">
        <v>65776345.079999998</v>
      </c>
    </row>
    <row r="19" spans="1:36">
      <c r="A19" s="37" t="s">
        <v>30</v>
      </c>
      <c r="B19" s="37">
        <v>19712314</v>
      </c>
      <c r="C19" s="37">
        <v>16660933</v>
      </c>
      <c r="D19" s="37">
        <v>17043029</v>
      </c>
      <c r="E19" s="37">
        <v>20402878</v>
      </c>
      <c r="F19" s="37">
        <v>21514400</v>
      </c>
      <c r="G19" s="37">
        <v>21375252</v>
      </c>
      <c r="H19" s="37">
        <v>24184719</v>
      </c>
      <c r="I19" s="37">
        <v>23528006</v>
      </c>
      <c r="J19" s="37">
        <v>20378927</v>
      </c>
      <c r="K19" s="37">
        <v>19621423</v>
      </c>
      <c r="L19" s="37">
        <v>18946967</v>
      </c>
      <c r="M19" s="37">
        <v>19579369</v>
      </c>
      <c r="N19" s="37">
        <v>20469365</v>
      </c>
      <c r="O19" s="37">
        <v>23348564</v>
      </c>
      <c r="P19" s="37">
        <v>23338770</v>
      </c>
      <c r="Q19" s="37">
        <v>25576788</v>
      </c>
      <c r="R19" s="37">
        <v>32313475</v>
      </c>
      <c r="S19" s="37">
        <v>37034375</v>
      </c>
      <c r="T19" s="37">
        <v>40376293</v>
      </c>
      <c r="U19" s="37">
        <v>41327720</v>
      </c>
      <c r="V19" s="37">
        <v>40902596</v>
      </c>
      <c r="W19" s="37">
        <v>42572956</v>
      </c>
      <c r="X19" s="37">
        <v>48750664</v>
      </c>
      <c r="Y19" s="37">
        <v>57706142</v>
      </c>
      <c r="Z19" s="37">
        <v>84609030.109999999</v>
      </c>
      <c r="AA19" s="37">
        <v>102400979.51000001</v>
      </c>
      <c r="AB19" s="37">
        <v>101809194.51000002</v>
      </c>
      <c r="AC19" s="1">
        <v>101865637.3</v>
      </c>
      <c r="AD19" s="1">
        <v>104440273.94000003</v>
      </c>
      <c r="AE19" s="1">
        <v>104127962.08999997</v>
      </c>
      <c r="AF19" s="1">
        <v>99117083.659999996</v>
      </c>
      <c r="AG19" s="1">
        <v>96267296.26000002</v>
      </c>
      <c r="AH19" s="1">
        <v>99996129.399999976</v>
      </c>
      <c r="AI19" s="1">
        <v>97250951.11999999</v>
      </c>
      <c r="AJ19" s="1">
        <v>95303567.060000002</v>
      </c>
    </row>
    <row r="20" spans="1:36">
      <c r="A20" s="37" t="s">
        <v>31</v>
      </c>
      <c r="B20" s="37">
        <v>22251350</v>
      </c>
      <c r="C20" s="37">
        <v>17768280</v>
      </c>
      <c r="D20" s="37">
        <v>19976778</v>
      </c>
      <c r="E20" s="37">
        <v>25136625</v>
      </c>
      <c r="F20" s="37">
        <v>28791620</v>
      </c>
      <c r="G20" s="37">
        <v>30432734</v>
      </c>
      <c r="H20" s="37">
        <v>33789860</v>
      </c>
      <c r="I20" s="37">
        <v>36064092</v>
      </c>
      <c r="J20" s="37">
        <v>32123808</v>
      </c>
      <c r="K20" s="37">
        <v>34190622</v>
      </c>
      <c r="L20" s="37">
        <v>33000720</v>
      </c>
      <c r="M20" s="37">
        <v>33986486</v>
      </c>
      <c r="N20" s="37">
        <v>37818933</v>
      </c>
      <c r="O20" s="37">
        <v>44090078</v>
      </c>
      <c r="P20" s="37">
        <v>42088175</v>
      </c>
      <c r="Q20" s="37">
        <v>45683514</v>
      </c>
      <c r="R20" s="37">
        <v>59561375</v>
      </c>
      <c r="S20" s="37">
        <v>64748425</v>
      </c>
      <c r="T20" s="37">
        <v>70135659</v>
      </c>
      <c r="U20" s="37">
        <v>71830036</v>
      </c>
      <c r="V20" s="37">
        <v>70556100</v>
      </c>
      <c r="W20" s="37">
        <v>69394676</v>
      </c>
      <c r="X20" s="37">
        <v>74340504</v>
      </c>
      <c r="Y20" s="37">
        <v>85334038</v>
      </c>
      <c r="Z20" s="37">
        <v>134103526.64</v>
      </c>
      <c r="AA20" s="37">
        <v>155188349.75999999</v>
      </c>
      <c r="AB20" s="37">
        <v>154125512.27999997</v>
      </c>
      <c r="AC20" s="1">
        <v>171723271.89999998</v>
      </c>
      <c r="AD20" s="1">
        <v>175182625.40999997</v>
      </c>
      <c r="AE20" s="1">
        <v>178174618.05999997</v>
      </c>
      <c r="AF20" s="1">
        <v>171458965.36000001</v>
      </c>
      <c r="AG20" s="1">
        <v>171731953.36999997</v>
      </c>
      <c r="AH20" s="1">
        <v>186730214.48000002</v>
      </c>
      <c r="AI20" s="1">
        <v>183071003.53999996</v>
      </c>
      <c r="AJ20" s="1">
        <v>176434543.00999996</v>
      </c>
    </row>
    <row r="21" spans="1:36">
      <c r="A21" s="37" t="s">
        <v>32</v>
      </c>
      <c r="B21" s="37">
        <v>10758509</v>
      </c>
      <c r="C21" s="37">
        <v>9208693</v>
      </c>
      <c r="D21" s="37">
        <v>9772530</v>
      </c>
      <c r="E21" s="37">
        <v>13557150</v>
      </c>
      <c r="F21" s="37">
        <v>13164780</v>
      </c>
      <c r="G21" s="37">
        <v>12840171</v>
      </c>
      <c r="H21" s="37">
        <v>14380652</v>
      </c>
      <c r="I21" s="37">
        <v>15005939</v>
      </c>
      <c r="J21" s="37">
        <v>14207106</v>
      </c>
      <c r="K21" s="37">
        <v>14358799</v>
      </c>
      <c r="L21" s="37">
        <v>14073128</v>
      </c>
      <c r="M21" s="37">
        <v>15166037</v>
      </c>
      <c r="N21" s="37">
        <v>16741898</v>
      </c>
      <c r="O21" s="37">
        <v>18747076</v>
      </c>
      <c r="P21" s="37">
        <v>18787669</v>
      </c>
      <c r="Q21" s="37">
        <v>20085744</v>
      </c>
      <c r="R21" s="37">
        <v>26049275</v>
      </c>
      <c r="S21" s="37">
        <v>29885553</v>
      </c>
      <c r="T21" s="37">
        <v>34059572</v>
      </c>
      <c r="U21" s="37">
        <v>36435209</v>
      </c>
      <c r="V21" s="37">
        <v>34992297</v>
      </c>
      <c r="W21" s="37">
        <v>37278188</v>
      </c>
      <c r="X21" s="37">
        <v>46558178</v>
      </c>
      <c r="Y21" s="37">
        <v>57684774</v>
      </c>
      <c r="Z21" s="37">
        <v>107433865.04000002</v>
      </c>
      <c r="AA21" s="37">
        <v>142436003.39000002</v>
      </c>
      <c r="AB21" s="37">
        <v>158454508.78000003</v>
      </c>
      <c r="AC21" s="1">
        <v>162514229.83000001</v>
      </c>
      <c r="AD21" s="1">
        <v>158426093.74000001</v>
      </c>
      <c r="AE21" s="1">
        <v>176976932.14999998</v>
      </c>
      <c r="AF21" s="1">
        <v>168275815.21000004</v>
      </c>
      <c r="AG21" s="1">
        <v>157045737.79999998</v>
      </c>
      <c r="AH21" s="1">
        <v>168953101.42999998</v>
      </c>
      <c r="AI21" s="1">
        <v>169040318.04000002</v>
      </c>
      <c r="AJ21" s="1">
        <v>173124926.92999998</v>
      </c>
    </row>
    <row r="22" spans="1:36">
      <c r="A22" s="37" t="s">
        <v>33</v>
      </c>
      <c r="B22" s="37">
        <v>3562428</v>
      </c>
      <c r="C22" s="37">
        <v>3492101</v>
      </c>
      <c r="D22" s="37">
        <v>3772387</v>
      </c>
      <c r="E22" s="37">
        <v>4686056</v>
      </c>
      <c r="F22" s="37">
        <v>5001711</v>
      </c>
      <c r="G22" s="37">
        <v>4956463</v>
      </c>
      <c r="H22" s="37">
        <v>5603393</v>
      </c>
      <c r="I22" s="37">
        <v>6324555</v>
      </c>
      <c r="J22" s="37">
        <v>6277473</v>
      </c>
      <c r="K22" s="37">
        <v>6025619</v>
      </c>
      <c r="L22" s="37">
        <v>6076280</v>
      </c>
      <c r="M22" s="37">
        <v>6483508</v>
      </c>
      <c r="N22" s="37">
        <v>7601280</v>
      </c>
      <c r="O22" s="37">
        <v>8278522</v>
      </c>
      <c r="P22" s="37">
        <v>8314168</v>
      </c>
      <c r="Q22" s="37">
        <v>8580820</v>
      </c>
      <c r="R22" s="37">
        <v>11089162</v>
      </c>
      <c r="S22" s="37">
        <v>12428564</v>
      </c>
      <c r="T22" s="37">
        <v>13552594</v>
      </c>
      <c r="U22" s="37">
        <v>13651270</v>
      </c>
      <c r="V22" s="37">
        <v>11766371</v>
      </c>
      <c r="W22" s="37">
        <v>11177327</v>
      </c>
      <c r="X22" s="37">
        <v>12751972</v>
      </c>
      <c r="Y22" s="37">
        <v>13752458</v>
      </c>
      <c r="Z22" s="37">
        <v>22592371.73</v>
      </c>
      <c r="AA22" s="37">
        <v>25868845.569999997</v>
      </c>
      <c r="AB22" s="37">
        <v>21146445.41</v>
      </c>
      <c r="AC22" s="15">
        <v>12468459.710000001</v>
      </c>
      <c r="AD22" s="15">
        <v>12307761.68</v>
      </c>
      <c r="AE22" s="1">
        <v>12713201.51</v>
      </c>
      <c r="AF22" s="1">
        <v>12250468.389999999</v>
      </c>
      <c r="AG22" s="1">
        <v>12028823.300000001</v>
      </c>
      <c r="AH22" s="1">
        <v>12788581.15</v>
      </c>
      <c r="AI22" s="1">
        <v>13026063.68</v>
      </c>
      <c r="AJ22" s="1">
        <v>12306806.09</v>
      </c>
    </row>
    <row r="23" spans="1:36">
      <c r="A23" s="39" t="s">
        <v>34</v>
      </c>
      <c r="B23" s="39">
        <f t="shared" ref="B23:Y23" si="38">SUM(B25:B37)</f>
        <v>0</v>
      </c>
      <c r="C23" s="39">
        <f t="shared" si="38"/>
        <v>0</v>
      </c>
      <c r="D23" s="39">
        <f t="shared" si="38"/>
        <v>0</v>
      </c>
      <c r="E23" s="39">
        <f t="shared" si="38"/>
        <v>0</v>
      </c>
      <c r="F23" s="39">
        <f t="shared" si="38"/>
        <v>0</v>
      </c>
      <c r="G23" s="39">
        <f t="shared" si="38"/>
        <v>0</v>
      </c>
      <c r="H23" s="39">
        <f t="shared" si="38"/>
        <v>0</v>
      </c>
      <c r="I23" s="39">
        <f t="shared" si="38"/>
        <v>0</v>
      </c>
      <c r="J23" s="39">
        <f t="shared" si="38"/>
        <v>0</v>
      </c>
      <c r="K23" s="39">
        <f t="shared" si="38"/>
        <v>0</v>
      </c>
      <c r="L23" s="39">
        <f t="shared" si="38"/>
        <v>0</v>
      </c>
      <c r="M23" s="39">
        <f t="shared" si="38"/>
        <v>0</v>
      </c>
      <c r="N23" s="39">
        <f t="shared" si="38"/>
        <v>0</v>
      </c>
      <c r="O23" s="39">
        <f t="shared" si="38"/>
        <v>0</v>
      </c>
      <c r="P23" s="39">
        <f t="shared" si="38"/>
        <v>152638519</v>
      </c>
      <c r="Q23" s="39">
        <f t="shared" si="38"/>
        <v>167005131</v>
      </c>
      <c r="R23" s="39">
        <f t="shared" si="38"/>
        <v>201127494</v>
      </c>
      <c r="S23" s="39">
        <f t="shared" si="38"/>
        <v>221237020</v>
      </c>
      <c r="T23" s="39">
        <f t="shared" si="38"/>
        <v>235595204</v>
      </c>
      <c r="U23" s="39">
        <f t="shared" si="38"/>
        <v>239693851</v>
      </c>
      <c r="V23" s="39">
        <f t="shared" si="38"/>
        <v>227211314</v>
      </c>
      <c r="W23" s="39">
        <f t="shared" si="38"/>
        <v>218884376</v>
      </c>
      <c r="X23" s="39">
        <f t="shared" si="38"/>
        <v>221124373</v>
      </c>
      <c r="Y23" s="39">
        <f t="shared" si="38"/>
        <v>259701437</v>
      </c>
      <c r="Z23" s="39">
        <f t="shared" ref="Z23:AA23" si="39">SUM(Z25:Z37)</f>
        <v>397335483.65000004</v>
      </c>
      <c r="AA23" s="39">
        <f t="shared" si="39"/>
        <v>500618728.65999997</v>
      </c>
      <c r="AB23" s="39">
        <f t="shared" ref="AB23:AE23" si="40">SUM(AB25:AB37)</f>
        <v>512516566.30999994</v>
      </c>
      <c r="AC23" s="39">
        <f t="shared" si="40"/>
        <v>532966277.16000003</v>
      </c>
      <c r="AD23" s="39">
        <f t="shared" si="40"/>
        <v>538100603.38</v>
      </c>
      <c r="AE23" s="39">
        <f t="shared" si="40"/>
        <v>591104621.96999991</v>
      </c>
      <c r="AF23" s="39">
        <f t="shared" ref="AF23" si="41">SUM(AF25:AF37)</f>
        <v>582443805.99000013</v>
      </c>
      <c r="AG23" s="39">
        <f t="shared" ref="AG23:AI23" si="42">SUM(AG25:AG37)</f>
        <v>567484456.22000003</v>
      </c>
      <c r="AH23" s="39">
        <f t="shared" ref="AH23:AJ23" si="43">SUM(AH25:AH37)</f>
        <v>650242530.91000009</v>
      </c>
      <c r="AI23" s="39">
        <f t="shared" si="42"/>
        <v>747648414.25</v>
      </c>
      <c r="AJ23" s="39">
        <f t="shared" si="43"/>
        <v>748728890.90999997</v>
      </c>
    </row>
    <row r="24" spans="1:36">
      <c r="A24" s="40" t="s">
        <v>113</v>
      </c>
      <c r="B24" s="40">
        <f t="shared" ref="B24" si="44">(B23/B4)*100</f>
        <v>0</v>
      </c>
      <c r="C24" s="40">
        <f t="shared" ref="C24" si="45">(C23/C4)*100</f>
        <v>0</v>
      </c>
      <c r="D24" s="40">
        <f t="shared" ref="D24" si="46">(D23/D4)*100</f>
        <v>0</v>
      </c>
      <c r="E24" s="40">
        <f t="shared" ref="E24" si="47">(E23/E4)*100</f>
        <v>0</v>
      </c>
      <c r="F24" s="40">
        <f t="shared" ref="F24" si="48">(F23/F4)*100</f>
        <v>0</v>
      </c>
      <c r="G24" s="40">
        <f t="shared" ref="G24" si="49">(G23/G4)*100</f>
        <v>0</v>
      </c>
      <c r="H24" s="40">
        <f t="shared" ref="H24" si="50">(H23/H4)*100</f>
        <v>0</v>
      </c>
      <c r="I24" s="40">
        <f t="shared" ref="I24" si="51">(I23/I4)*100</f>
        <v>0</v>
      </c>
      <c r="J24" s="40">
        <f t="shared" ref="J24" si="52">(J23/J4)*100</f>
        <v>0</v>
      </c>
      <c r="K24" s="40">
        <f t="shared" ref="K24" si="53">(K23/K4)*100</f>
        <v>0</v>
      </c>
      <c r="L24" s="40">
        <f t="shared" ref="L24" si="54">(L23/L4)*100</f>
        <v>0</v>
      </c>
      <c r="M24" s="40">
        <f t="shared" ref="M24" si="55">(M23/M4)*100</f>
        <v>0</v>
      </c>
      <c r="N24" s="40">
        <f t="shared" ref="N24" si="56">(N23/N4)*100</f>
        <v>0</v>
      </c>
      <c r="O24" s="40">
        <f t="shared" ref="O24" si="57">(O23/O4)*100</f>
        <v>0</v>
      </c>
      <c r="P24" s="40">
        <f t="shared" ref="P24" si="58">(P23/P4)*100</f>
        <v>13.364019236823818</v>
      </c>
      <c r="Q24" s="40">
        <f t="shared" ref="Q24" si="59">(Q23/Q4)*100</f>
        <v>13.482531442337816</v>
      </c>
      <c r="R24" s="40">
        <f t="shared" ref="R24" si="60">(R23/R4)*100</f>
        <v>13.249743487817501</v>
      </c>
      <c r="S24" s="40">
        <f t="shared" ref="S24" si="61">(S23/S4)*100</f>
        <v>13.23930556601846</v>
      </c>
      <c r="T24" s="40">
        <f t="shared" ref="T24" si="62">(T23/T4)*100</f>
        <v>13.028182253330254</v>
      </c>
      <c r="U24" s="40">
        <f t="shared" ref="U24" si="63">(U23/U4)*100</f>
        <v>13.107833824204956</v>
      </c>
      <c r="V24" s="40">
        <f t="shared" ref="V24" si="64">(V23/V4)*100</f>
        <v>13.108607775295534</v>
      </c>
      <c r="W24" s="40">
        <f t="shared" ref="W24" si="65">(W23/W4)*100</f>
        <v>12.584479477572403</v>
      </c>
      <c r="X24" s="40">
        <f t="shared" ref="X24" si="66">(X23/X4)*100</f>
        <v>11.46876965967612</v>
      </c>
      <c r="Y24" s="40">
        <f t="shared" ref="Y24" si="67">(Y23/Y4)*100</f>
        <v>11.549892057271864</v>
      </c>
      <c r="Z24" s="40">
        <f t="shared" ref="Z24:AA24" si="68">(Z23/Z4)*100</f>
        <v>11.28164121687059</v>
      </c>
      <c r="AA24" s="40">
        <f t="shared" si="68"/>
        <v>11.986357817594785</v>
      </c>
      <c r="AB24" s="40">
        <f t="shared" ref="AB24:AE24" si="69">(AB23/AB4)*100</f>
        <v>12.603195819132443</v>
      </c>
      <c r="AC24" s="40">
        <f t="shared" si="69"/>
        <v>13.279175475062182</v>
      </c>
      <c r="AD24" s="40">
        <f t="shared" si="69"/>
        <v>13.43228915961577</v>
      </c>
      <c r="AE24" s="40">
        <f t="shared" si="69"/>
        <v>13.758421691111042</v>
      </c>
      <c r="AF24" s="40">
        <f t="shared" ref="AF24" si="70">(AF23/AF4)*100</f>
        <v>14.078477693809925</v>
      </c>
      <c r="AG24" s="40">
        <f t="shared" ref="AG24:AI24" si="71">(AG23/AG4)*100</f>
        <v>14.146110482900514</v>
      </c>
      <c r="AH24" s="40">
        <f t="shared" ref="AH24:AJ24" si="72">(AH23/AH4)*100</f>
        <v>14.870621661775091</v>
      </c>
      <c r="AI24" s="40">
        <f t="shared" si="71"/>
        <v>16.667760899483469</v>
      </c>
      <c r="AJ24" s="40">
        <f t="shared" si="72"/>
        <v>16.942011570908083</v>
      </c>
    </row>
    <row r="25" spans="1:36">
      <c r="A25" s="37" t="s">
        <v>35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>
        <v>331081</v>
      </c>
      <c r="Q25" s="37">
        <v>261755</v>
      </c>
      <c r="R25" s="37">
        <v>400418</v>
      </c>
      <c r="S25" s="37">
        <v>426765</v>
      </c>
      <c r="T25" s="37">
        <v>469271</v>
      </c>
      <c r="U25" s="37">
        <v>548063</v>
      </c>
      <c r="V25" s="37">
        <v>477838</v>
      </c>
      <c r="W25" s="37">
        <v>497215</v>
      </c>
      <c r="X25" s="37">
        <v>309144</v>
      </c>
      <c r="Y25" s="37">
        <v>461653</v>
      </c>
      <c r="Z25" s="37">
        <v>654454.44999999995</v>
      </c>
      <c r="AA25" s="37">
        <v>832216.75</v>
      </c>
      <c r="AB25" s="37">
        <v>778783</v>
      </c>
      <c r="AC25" s="1">
        <v>696153.39</v>
      </c>
      <c r="AD25" s="1">
        <v>759311.5</v>
      </c>
      <c r="AE25" s="1">
        <v>747889.32</v>
      </c>
      <c r="AF25" s="1">
        <v>764902</v>
      </c>
      <c r="AG25" s="1">
        <v>887061.97</v>
      </c>
      <c r="AH25" s="1">
        <v>954422.67999999993</v>
      </c>
      <c r="AI25" s="1">
        <v>1121551.42</v>
      </c>
      <c r="AJ25" s="1">
        <v>1199033</v>
      </c>
    </row>
    <row r="26" spans="1:36">
      <c r="A26" s="37" t="s">
        <v>36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>
        <v>8767925</v>
      </c>
      <c r="Q26" s="37">
        <v>9672818</v>
      </c>
      <c r="R26" s="37">
        <v>11242074</v>
      </c>
      <c r="S26" s="37">
        <v>9996880</v>
      </c>
      <c r="T26" s="37">
        <v>8837292</v>
      </c>
      <c r="U26" s="37">
        <v>7796003</v>
      </c>
      <c r="V26" s="37">
        <v>7108706</v>
      </c>
      <c r="W26" s="37">
        <v>5790987</v>
      </c>
      <c r="X26" s="37">
        <v>1541696</v>
      </c>
      <c r="Y26" s="37">
        <v>1832955</v>
      </c>
      <c r="Z26" s="37">
        <v>2241836.73</v>
      </c>
      <c r="AA26" s="37">
        <v>3383934.6700000004</v>
      </c>
      <c r="AB26" s="37">
        <v>2784374.02</v>
      </c>
      <c r="AC26" s="1">
        <v>2598608.5</v>
      </c>
      <c r="AD26" s="1">
        <v>2525508.9</v>
      </c>
      <c r="AE26" s="1">
        <v>2623028.9900000002</v>
      </c>
      <c r="AF26" s="1">
        <v>2563767.75</v>
      </c>
      <c r="AG26" s="1">
        <v>2287220.5</v>
      </c>
      <c r="AH26" s="1">
        <v>2326791</v>
      </c>
      <c r="AI26" s="1">
        <v>5759388.9100000001</v>
      </c>
      <c r="AJ26" s="1">
        <v>4901834.79</v>
      </c>
    </row>
    <row r="27" spans="1:36">
      <c r="A27" s="37" t="s">
        <v>37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>
        <v>86415820</v>
      </c>
      <c r="Q27" s="37">
        <v>93319366</v>
      </c>
      <c r="R27" s="37">
        <v>110855171</v>
      </c>
      <c r="S27" s="37">
        <v>117732874</v>
      </c>
      <c r="T27" s="37">
        <v>120653787</v>
      </c>
      <c r="U27" s="37">
        <v>121212661</v>
      </c>
      <c r="V27" s="37">
        <v>113504386</v>
      </c>
      <c r="W27" s="37">
        <v>109253140</v>
      </c>
      <c r="X27" s="37">
        <v>104610661</v>
      </c>
      <c r="Y27" s="37">
        <v>123062223</v>
      </c>
      <c r="Z27" s="37">
        <v>181957293.43000004</v>
      </c>
      <c r="AA27" s="37">
        <v>228677992.85000002</v>
      </c>
      <c r="AB27" s="37">
        <v>238183655.59999996</v>
      </c>
      <c r="AC27" s="1">
        <v>245574642.00999996</v>
      </c>
      <c r="AD27" s="1">
        <v>251352256.89999998</v>
      </c>
      <c r="AE27" s="1">
        <v>256846882.42999998</v>
      </c>
      <c r="AF27" s="1">
        <v>248418370.09000009</v>
      </c>
      <c r="AG27" s="1">
        <v>236482336.08000004</v>
      </c>
      <c r="AH27" s="1">
        <v>257568330.80000004</v>
      </c>
      <c r="AI27" s="1">
        <v>262074119.28</v>
      </c>
      <c r="AJ27" s="1">
        <v>257901033.91999987</v>
      </c>
    </row>
    <row r="28" spans="1:36">
      <c r="A28" s="37" t="s">
        <v>38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>
        <v>4175663</v>
      </c>
      <c r="Q28" s="37">
        <v>4411406</v>
      </c>
      <c r="R28" s="37">
        <v>5443748</v>
      </c>
      <c r="S28" s="37">
        <v>6081550</v>
      </c>
      <c r="T28" s="37">
        <v>6966825</v>
      </c>
      <c r="U28" s="37">
        <v>7353447</v>
      </c>
      <c r="V28" s="37">
        <v>7481726</v>
      </c>
      <c r="W28" s="37">
        <v>7745192</v>
      </c>
      <c r="X28" s="37">
        <v>8342992</v>
      </c>
      <c r="Y28" s="37">
        <v>9429790</v>
      </c>
      <c r="Z28" s="37">
        <v>15567490.439999999</v>
      </c>
      <c r="AA28" s="37">
        <v>18313573.359999999</v>
      </c>
      <c r="AB28" s="37">
        <v>18900923.220000003</v>
      </c>
      <c r="AC28" s="1">
        <v>19879843.02</v>
      </c>
      <c r="AD28" s="1">
        <v>19775179.229999997</v>
      </c>
      <c r="AE28" s="1">
        <v>25924098.809999999</v>
      </c>
      <c r="AF28" s="1">
        <v>23645561.93</v>
      </c>
      <c r="AG28" s="1">
        <v>22279554.150000006</v>
      </c>
      <c r="AH28" s="1">
        <v>24222183.82</v>
      </c>
      <c r="AI28" s="1">
        <v>24578996.980000004</v>
      </c>
      <c r="AJ28" s="1">
        <v>21996068.25</v>
      </c>
    </row>
    <row r="29" spans="1:36">
      <c r="A29" s="37" t="s">
        <v>39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>
        <v>4576152</v>
      </c>
      <c r="Q29" s="37">
        <v>5467670</v>
      </c>
      <c r="R29" s="37">
        <v>6269222</v>
      </c>
      <c r="S29" s="37">
        <v>6809864</v>
      </c>
      <c r="T29" s="37">
        <v>6824284</v>
      </c>
      <c r="U29" s="37">
        <v>6883689</v>
      </c>
      <c r="V29" s="37">
        <v>6380563</v>
      </c>
      <c r="W29" s="37">
        <v>6101839</v>
      </c>
      <c r="X29" s="37">
        <v>6678451</v>
      </c>
      <c r="Y29" s="37">
        <v>7418419</v>
      </c>
      <c r="Z29" s="37">
        <v>11203688.809999999</v>
      </c>
      <c r="AA29" s="37">
        <v>14215983.809999999</v>
      </c>
      <c r="AB29" s="37">
        <v>13764436.09</v>
      </c>
      <c r="AC29" s="1">
        <v>13169627.800000001</v>
      </c>
      <c r="AD29" s="1">
        <v>12046121.189999999</v>
      </c>
      <c r="AE29" s="1">
        <v>11773435.18</v>
      </c>
      <c r="AF29" s="1">
        <v>11970288.620000001</v>
      </c>
      <c r="AG29" s="1">
        <v>10420996.27</v>
      </c>
      <c r="AH29" s="1">
        <v>11503547</v>
      </c>
      <c r="AI29" s="1">
        <v>11414036.24</v>
      </c>
      <c r="AJ29" s="1">
        <v>11143010.1</v>
      </c>
    </row>
    <row r="30" spans="1:36">
      <c r="A30" s="37" t="s">
        <v>40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>
        <v>6670216</v>
      </c>
      <c r="Q30" s="37">
        <v>7430643</v>
      </c>
      <c r="R30" s="37">
        <v>11226251</v>
      </c>
      <c r="S30" s="37">
        <v>15739455</v>
      </c>
      <c r="T30" s="37">
        <v>19752099</v>
      </c>
      <c r="U30" s="37">
        <v>21519343</v>
      </c>
      <c r="V30" s="37">
        <v>21506460</v>
      </c>
      <c r="W30" s="37">
        <v>21173235</v>
      </c>
      <c r="X30" s="37">
        <v>23515393</v>
      </c>
      <c r="Y30" s="37">
        <v>26987582</v>
      </c>
      <c r="Z30" s="37">
        <v>43216424.600000001</v>
      </c>
      <c r="AA30" s="37">
        <v>52787927.810000002</v>
      </c>
      <c r="AB30" s="37">
        <v>51163507.330000006</v>
      </c>
      <c r="AC30" s="1">
        <v>55879424.420000002</v>
      </c>
      <c r="AD30" s="1">
        <v>56910713.370000005</v>
      </c>
      <c r="AE30" s="1">
        <v>63553999.450000003</v>
      </c>
      <c r="AF30" s="1">
        <v>66712983.399999999</v>
      </c>
      <c r="AG30" s="1">
        <v>62970022.759999998</v>
      </c>
      <c r="AH30" s="1">
        <v>80426763.120000005</v>
      </c>
      <c r="AI30" s="1">
        <v>77517295.810000002</v>
      </c>
      <c r="AJ30" s="1">
        <v>77716250.179999992</v>
      </c>
    </row>
    <row r="31" spans="1:36">
      <c r="A31" s="37" t="s">
        <v>41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>
        <v>2803883</v>
      </c>
      <c r="Q31" s="37">
        <v>2748262</v>
      </c>
      <c r="R31" s="37">
        <v>2950179</v>
      </c>
      <c r="S31" s="37">
        <v>5550164</v>
      </c>
      <c r="T31" s="37">
        <v>3123314</v>
      </c>
      <c r="U31" s="37">
        <v>3001991</v>
      </c>
      <c r="V31" s="37">
        <v>2745010</v>
      </c>
      <c r="W31" s="37">
        <v>2379987</v>
      </c>
      <c r="X31" s="37">
        <v>2502513</v>
      </c>
      <c r="Y31" s="37">
        <v>4254909</v>
      </c>
      <c r="Z31" s="37">
        <v>5972657.1799999997</v>
      </c>
      <c r="AA31" s="37">
        <v>6652378.9899999993</v>
      </c>
      <c r="AB31" s="37">
        <v>6317336.1600000001</v>
      </c>
      <c r="AC31" s="1">
        <v>6055144.2400000002</v>
      </c>
      <c r="AD31" s="1">
        <v>5984053.9500000002</v>
      </c>
      <c r="AE31" s="1">
        <v>5729396.3399999999</v>
      </c>
      <c r="AF31" s="1">
        <v>5314004.59</v>
      </c>
      <c r="AG31" s="1">
        <v>4788639.0999999996</v>
      </c>
      <c r="AH31" s="1">
        <v>4725293.95</v>
      </c>
      <c r="AI31" s="1">
        <v>4644304.96</v>
      </c>
      <c r="AJ31" s="1">
        <v>4477501.76</v>
      </c>
    </row>
    <row r="32" spans="1:36">
      <c r="A32" s="37" t="s">
        <v>42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>
        <v>165411</v>
      </c>
      <c r="Q32" s="37">
        <v>296417</v>
      </c>
      <c r="R32" s="37">
        <v>403436</v>
      </c>
      <c r="S32" s="37">
        <v>437378</v>
      </c>
      <c r="T32" s="37">
        <v>592586</v>
      </c>
      <c r="U32" s="37">
        <v>590361</v>
      </c>
      <c r="V32" s="37">
        <v>416893</v>
      </c>
      <c r="W32" s="37">
        <v>451429</v>
      </c>
      <c r="X32" s="37">
        <v>685580</v>
      </c>
      <c r="Y32" s="37">
        <v>1115824</v>
      </c>
      <c r="Z32" s="37">
        <v>1989721.05</v>
      </c>
      <c r="AA32" s="37">
        <v>2300855.25</v>
      </c>
      <c r="AB32" s="37">
        <v>2068995.88</v>
      </c>
      <c r="AC32" s="1">
        <v>2074141.3000000003</v>
      </c>
      <c r="AD32" s="1">
        <v>1927288.1600000001</v>
      </c>
      <c r="AE32" s="1">
        <v>4515650.08</v>
      </c>
      <c r="AF32" s="1">
        <v>3370700.0599999996</v>
      </c>
      <c r="AG32" s="1">
        <v>3540064.8600000003</v>
      </c>
      <c r="AH32" s="1">
        <v>3462707.81</v>
      </c>
      <c r="AI32" s="1">
        <v>2279666.9300000002</v>
      </c>
      <c r="AJ32" s="1">
        <v>1513987.85</v>
      </c>
    </row>
    <row r="33" spans="1:36">
      <c r="A33" s="37" t="s">
        <v>43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>
        <v>2557247</v>
      </c>
      <c r="Q33" s="37">
        <v>2760669</v>
      </c>
      <c r="R33" s="37">
        <v>3445857</v>
      </c>
      <c r="S33" s="37">
        <v>2436355</v>
      </c>
      <c r="T33" s="37">
        <v>5092241</v>
      </c>
      <c r="U33" s="37">
        <v>4808241</v>
      </c>
      <c r="V33" s="37">
        <v>3282287</v>
      </c>
      <c r="W33" s="37">
        <v>1867770</v>
      </c>
      <c r="X33" s="37">
        <v>1788050</v>
      </c>
      <c r="Y33" s="37">
        <v>1874525</v>
      </c>
      <c r="Z33" s="37">
        <v>1185060.6200000001</v>
      </c>
      <c r="AA33" s="37">
        <v>1450997.12</v>
      </c>
      <c r="AB33" s="37">
        <v>1489600</v>
      </c>
      <c r="AC33" s="1">
        <v>1475223</v>
      </c>
      <c r="AD33" s="1">
        <v>1425870.87</v>
      </c>
      <c r="AE33" s="1">
        <v>1433395</v>
      </c>
      <c r="AF33" s="1">
        <v>1521176</v>
      </c>
      <c r="AG33" s="1">
        <v>1750615</v>
      </c>
      <c r="AH33" s="1">
        <v>1749779</v>
      </c>
      <c r="AI33" s="1">
        <v>1609470.19</v>
      </c>
      <c r="AJ33" s="1">
        <v>1573553.39</v>
      </c>
    </row>
    <row r="34" spans="1:36">
      <c r="A34" s="37" t="s">
        <v>44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>
        <v>7191006</v>
      </c>
      <c r="Q34" s="37">
        <v>7808325</v>
      </c>
      <c r="R34" s="37">
        <v>9575278</v>
      </c>
      <c r="S34" s="37">
        <v>10813758</v>
      </c>
      <c r="T34" s="37">
        <v>12084686</v>
      </c>
      <c r="U34" s="37">
        <v>12063147</v>
      </c>
      <c r="V34" s="37">
        <v>11686301</v>
      </c>
      <c r="W34" s="37">
        <v>11651311</v>
      </c>
      <c r="X34" s="37">
        <v>13510192</v>
      </c>
      <c r="Y34" s="37">
        <v>15520949</v>
      </c>
      <c r="Z34" s="37">
        <v>24317568.360000003</v>
      </c>
      <c r="AA34" s="37">
        <v>30527512.010000002</v>
      </c>
      <c r="AB34" s="37">
        <v>30372719.460000001</v>
      </c>
      <c r="AC34" s="1">
        <v>30265528.970000003</v>
      </c>
      <c r="AD34" s="1">
        <v>30145735.43</v>
      </c>
      <c r="AE34" s="1">
        <v>33596570.960000001</v>
      </c>
      <c r="AF34" s="1">
        <v>29765886.430000003</v>
      </c>
      <c r="AG34" s="1">
        <v>26199618.68</v>
      </c>
      <c r="AH34" s="1">
        <v>26669941.879999999</v>
      </c>
      <c r="AI34" s="1">
        <v>25775138.600000005</v>
      </c>
      <c r="AJ34" s="1">
        <v>24410925.609999999</v>
      </c>
    </row>
    <row r="35" spans="1:36">
      <c r="A35" s="37" t="s">
        <v>45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>
        <v>17315011</v>
      </c>
      <c r="Q35" s="37">
        <v>20020511</v>
      </c>
      <c r="R35" s="37">
        <v>23887142</v>
      </c>
      <c r="S35" s="37">
        <v>28401113</v>
      </c>
      <c r="T35" s="37">
        <v>32229292</v>
      </c>
      <c r="U35" s="37">
        <v>34817305</v>
      </c>
      <c r="V35" s="37">
        <v>34172677</v>
      </c>
      <c r="W35" s="37">
        <v>34323204</v>
      </c>
      <c r="X35" s="37">
        <v>38457717</v>
      </c>
      <c r="Y35" s="37">
        <v>46076320</v>
      </c>
      <c r="Z35" s="37">
        <v>76629913.400000006</v>
      </c>
      <c r="AA35" s="37">
        <v>103111560.13</v>
      </c>
      <c r="AB35" s="37">
        <v>109567790.36</v>
      </c>
      <c r="AC35" s="1">
        <v>118042064.42</v>
      </c>
      <c r="AD35" s="1">
        <v>117699893.93000001</v>
      </c>
      <c r="AE35" s="1">
        <v>134900080</v>
      </c>
      <c r="AF35" s="1">
        <v>145407145.67000002</v>
      </c>
      <c r="AG35" s="1">
        <v>157527380.5</v>
      </c>
      <c r="AH35" s="1">
        <v>196436180.98999998</v>
      </c>
      <c r="AI35" s="1">
        <v>292430822</v>
      </c>
      <c r="AJ35" s="1">
        <v>304517869.09000003</v>
      </c>
    </row>
    <row r="36" spans="1:36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>
        <v>11669104</v>
      </c>
      <c r="Q36" s="37">
        <v>12807289</v>
      </c>
      <c r="R36" s="37">
        <v>15428718</v>
      </c>
      <c r="S36" s="37">
        <v>16810864</v>
      </c>
      <c r="T36" s="37">
        <v>18969527</v>
      </c>
      <c r="U36" s="37">
        <v>19099600</v>
      </c>
      <c r="V36" s="37">
        <v>18448467</v>
      </c>
      <c r="W36" s="37">
        <v>17649067</v>
      </c>
      <c r="X36" s="37">
        <v>19181984</v>
      </c>
      <c r="Y36" s="37">
        <v>21666288</v>
      </c>
      <c r="Z36" s="37">
        <v>32399374.579999998</v>
      </c>
      <c r="AA36" s="37">
        <v>38363795.909999996</v>
      </c>
      <c r="AB36" s="37">
        <v>37124445.189999998</v>
      </c>
      <c r="AC36" s="1">
        <v>37255876.089999996</v>
      </c>
      <c r="AD36" s="1">
        <v>37548669.950000003</v>
      </c>
      <c r="AE36" s="1">
        <v>45011288.410000004</v>
      </c>
      <c r="AF36" s="1">
        <v>40446336.450000003</v>
      </c>
      <c r="AG36" s="1">
        <v>35613218.350000001</v>
      </c>
      <c r="AH36" s="1">
        <v>37921727.859999999</v>
      </c>
      <c r="AI36" s="1">
        <v>38443622.93</v>
      </c>
      <c r="AJ36" s="1">
        <v>37377822.969999999</v>
      </c>
    </row>
    <row r="37" spans="1:36">
      <c r="A37" s="37" t="s">
        <v>47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">
        <v>4448907</v>
      </c>
      <c r="AF37" s="1">
        <v>2542683</v>
      </c>
      <c r="AG37" s="1">
        <v>2737728</v>
      </c>
      <c r="AH37" s="1">
        <v>2274861</v>
      </c>
      <c r="AI37" s="1" t="s">
        <v>48</v>
      </c>
      <c r="AJ37" s="1" t="s">
        <v>48</v>
      </c>
    </row>
    <row r="38" spans="1:36">
      <c r="A38" s="39" t="s">
        <v>49</v>
      </c>
      <c r="B38" s="39">
        <f t="shared" ref="B38:Y38" si="73">SUM(B40:B51)</f>
        <v>0</v>
      </c>
      <c r="C38" s="39">
        <f t="shared" si="73"/>
        <v>0</v>
      </c>
      <c r="D38" s="39">
        <f t="shared" si="73"/>
        <v>0</v>
      </c>
      <c r="E38" s="39">
        <f t="shared" si="73"/>
        <v>0</v>
      </c>
      <c r="F38" s="39">
        <f t="shared" si="73"/>
        <v>0</v>
      </c>
      <c r="G38" s="39">
        <f t="shared" si="73"/>
        <v>0</v>
      </c>
      <c r="H38" s="39">
        <f t="shared" si="73"/>
        <v>0</v>
      </c>
      <c r="I38" s="39">
        <f t="shared" si="73"/>
        <v>0</v>
      </c>
      <c r="J38" s="39">
        <f t="shared" si="73"/>
        <v>0</v>
      </c>
      <c r="K38" s="39">
        <f t="shared" si="73"/>
        <v>0</v>
      </c>
      <c r="L38" s="39">
        <f t="shared" si="73"/>
        <v>0</v>
      </c>
      <c r="M38" s="39">
        <f t="shared" si="73"/>
        <v>0</v>
      </c>
      <c r="N38" s="39">
        <f t="shared" si="73"/>
        <v>0</v>
      </c>
      <c r="O38" s="39">
        <f t="shared" si="73"/>
        <v>0</v>
      </c>
      <c r="P38" s="39">
        <f t="shared" si="73"/>
        <v>276219569</v>
      </c>
      <c r="Q38" s="39">
        <f t="shared" si="73"/>
        <v>301491091</v>
      </c>
      <c r="R38" s="39">
        <f t="shared" si="73"/>
        <v>377292731</v>
      </c>
      <c r="S38" s="39">
        <f t="shared" si="73"/>
        <v>436497428</v>
      </c>
      <c r="T38" s="39">
        <f t="shared" si="73"/>
        <v>477720890</v>
      </c>
      <c r="U38" s="39">
        <f t="shared" si="73"/>
        <v>492143676</v>
      </c>
      <c r="V38" s="39">
        <f t="shared" si="73"/>
        <v>467393797</v>
      </c>
      <c r="W38" s="39">
        <f t="shared" si="73"/>
        <v>473501657</v>
      </c>
      <c r="X38" s="39">
        <f t="shared" si="73"/>
        <v>534196548</v>
      </c>
      <c r="Y38" s="39">
        <f t="shared" si="73"/>
        <v>620040404</v>
      </c>
      <c r="Z38" s="39">
        <f t="shared" ref="Z38:AA38" si="74">SUM(Z40:Z51)</f>
        <v>989546803</v>
      </c>
      <c r="AA38" s="39">
        <f t="shared" si="74"/>
        <v>1170275995.9000003</v>
      </c>
      <c r="AB38" s="39">
        <f t="shared" ref="AB38:AE38" si="75">SUM(AB40:AB51)</f>
        <v>1110626356.6300001</v>
      </c>
      <c r="AC38" s="39">
        <f t="shared" si="75"/>
        <v>1062013196.24</v>
      </c>
      <c r="AD38" s="39">
        <f t="shared" si="75"/>
        <v>1032683068.4899999</v>
      </c>
      <c r="AE38" s="39">
        <f t="shared" si="75"/>
        <v>1019540595.41</v>
      </c>
      <c r="AF38" s="39">
        <f t="shared" ref="AF38" si="76">SUM(AF40:AF51)</f>
        <v>945204583.11000001</v>
      </c>
      <c r="AG38" s="39">
        <f t="shared" ref="AG38:AI38" si="77">SUM(AG40:AG51)</f>
        <v>911211373.60000002</v>
      </c>
      <c r="AH38" s="39">
        <f t="shared" ref="AH38:AJ38" si="78">SUM(AH40:AH51)</f>
        <v>952296206.00999999</v>
      </c>
      <c r="AI38" s="39">
        <f t="shared" si="77"/>
        <v>947589077.24000001</v>
      </c>
      <c r="AJ38" s="39">
        <f t="shared" si="78"/>
        <v>917280700.51999998</v>
      </c>
    </row>
    <row r="39" spans="1:36">
      <c r="A39" s="40" t="s">
        <v>113</v>
      </c>
      <c r="B39" s="40">
        <f t="shared" ref="B39" si="79">(B38/B4)*100</f>
        <v>0</v>
      </c>
      <c r="C39" s="40">
        <f t="shared" ref="C39" si="80">(C38/C4)*100</f>
        <v>0</v>
      </c>
      <c r="D39" s="40">
        <f t="shared" ref="D39" si="81">(D38/D4)*100</f>
        <v>0</v>
      </c>
      <c r="E39" s="40">
        <f t="shared" ref="E39" si="82">(E38/E4)*100</f>
        <v>0</v>
      </c>
      <c r="F39" s="40">
        <f t="shared" ref="F39" si="83">(F38/F4)*100</f>
        <v>0</v>
      </c>
      <c r="G39" s="40">
        <f t="shared" ref="G39" si="84">(G38/G4)*100</f>
        <v>0</v>
      </c>
      <c r="H39" s="40">
        <f t="shared" ref="H39" si="85">(H38/H4)*100</f>
        <v>0</v>
      </c>
      <c r="I39" s="40">
        <f t="shared" ref="I39" si="86">(I38/I4)*100</f>
        <v>0</v>
      </c>
      <c r="J39" s="40">
        <f t="shared" ref="J39" si="87">(J38/J4)*100</f>
        <v>0</v>
      </c>
      <c r="K39" s="40">
        <f t="shared" ref="K39" si="88">(K38/K4)*100</f>
        <v>0</v>
      </c>
      <c r="L39" s="40">
        <f t="shared" ref="L39" si="89">(L38/L4)*100</f>
        <v>0</v>
      </c>
      <c r="M39" s="40">
        <f t="shared" ref="M39" si="90">(M38/M4)*100</f>
        <v>0</v>
      </c>
      <c r="N39" s="40">
        <f t="shared" ref="N39" si="91">(N38/N4)*100</f>
        <v>0</v>
      </c>
      <c r="O39" s="40">
        <f t="shared" ref="O39" si="92">(O38/O4)*100</f>
        <v>0</v>
      </c>
      <c r="P39" s="40">
        <f t="shared" ref="P39" si="93">(P38/P4)*100</f>
        <v>24.183958661857716</v>
      </c>
      <c r="Q39" s="40">
        <f t="shared" ref="Q39" si="94">(Q38/Q4)*100</f>
        <v>24.339749860692795</v>
      </c>
      <c r="R39" s="40">
        <f t="shared" ref="R39" si="95">(R38/R4)*100</f>
        <v>24.855039985573178</v>
      </c>
      <c r="S39" s="40">
        <f t="shared" ref="S39" si="96">(S38/S4)*100</f>
        <v>26.120957641144969</v>
      </c>
      <c r="T39" s="40">
        <f t="shared" ref="T39" si="97">(T38/T4)*100</f>
        <v>26.417493715802188</v>
      </c>
      <c r="U39" s="40">
        <f t="shared" ref="U39" si="98">(U38/U4)*100</f>
        <v>26.913237430698061</v>
      </c>
      <c r="V39" s="40">
        <f t="shared" ref="V39" si="99">(V38/V4)*100</f>
        <v>26.965567222938127</v>
      </c>
      <c r="W39" s="40">
        <f t="shared" ref="W39" si="100">(W38/W4)*100</f>
        <v>27.223376990201565</v>
      </c>
      <c r="X39" s="40">
        <f t="shared" ref="X39" si="101">(X38/X4)*100</f>
        <v>27.706476128735563</v>
      </c>
      <c r="Y39" s="40">
        <f t="shared" ref="Y39" si="102">(Y38/Y4)*100</f>
        <v>27.575510632801148</v>
      </c>
      <c r="Z39" s="40">
        <f t="shared" ref="Z39:AA39" si="103">(Z38/Z4)*100</f>
        <v>28.096438546578621</v>
      </c>
      <c r="AA39" s="40">
        <f t="shared" si="103"/>
        <v>28.020020085437714</v>
      </c>
      <c r="AB39" s="40">
        <f t="shared" ref="AB39:AE39" si="104">(AB38/AB4)*100</f>
        <v>27.311198065802706</v>
      </c>
      <c r="AC39" s="40">
        <f t="shared" si="104"/>
        <v>26.460697785328911</v>
      </c>
      <c r="AD39" s="40">
        <f t="shared" si="104"/>
        <v>25.778260606039936</v>
      </c>
      <c r="AE39" s="40">
        <f t="shared" si="104"/>
        <v>23.730603553915586</v>
      </c>
      <c r="AF39" s="40">
        <f t="shared" ref="AF39" si="105">(AF38/AF4)*100</f>
        <v>22.846910727778447</v>
      </c>
      <c r="AG39" s="40">
        <f t="shared" ref="AG39:AI39" si="106">(AG38/AG4)*100</f>
        <v>22.714449044264146</v>
      </c>
      <c r="AH39" s="40">
        <f t="shared" ref="AH39:AJ39" si="107">(AH38/AH4)*100</f>
        <v>21.778391778987764</v>
      </c>
      <c r="AI39" s="40">
        <f t="shared" si="106"/>
        <v>21.125154376529188</v>
      </c>
      <c r="AJ39" s="40">
        <f t="shared" si="107"/>
        <v>20.755951093449323</v>
      </c>
    </row>
    <row r="40" spans="1:36">
      <c r="A40" s="37" t="s">
        <v>50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>
        <v>58066217</v>
      </c>
      <c r="Q40" s="37">
        <v>63829212</v>
      </c>
      <c r="R40" s="37">
        <v>79257417</v>
      </c>
      <c r="S40" s="37">
        <v>88362263</v>
      </c>
      <c r="T40" s="37">
        <v>94358574</v>
      </c>
      <c r="U40" s="37">
        <v>94013173</v>
      </c>
      <c r="V40" s="37">
        <v>89873936</v>
      </c>
      <c r="W40" s="37">
        <v>90788510</v>
      </c>
      <c r="X40" s="37">
        <v>103840490</v>
      </c>
      <c r="Y40" s="37">
        <v>118213275</v>
      </c>
      <c r="Z40" s="37">
        <v>177138081.65000004</v>
      </c>
      <c r="AA40" s="37">
        <v>213286406.64999998</v>
      </c>
      <c r="AB40" s="37">
        <v>204338196.32999998</v>
      </c>
      <c r="AC40" s="1">
        <v>198214389.63</v>
      </c>
      <c r="AD40" s="1">
        <v>202283988.07999992</v>
      </c>
      <c r="AE40" s="1">
        <v>203609372.49999997</v>
      </c>
      <c r="AF40" s="1">
        <v>196010594.12</v>
      </c>
      <c r="AG40" s="1">
        <v>188856044.95000002</v>
      </c>
      <c r="AH40" s="1">
        <v>198946999.46000001</v>
      </c>
      <c r="AI40" s="1">
        <v>204839323.02000004</v>
      </c>
      <c r="AJ40" s="1">
        <v>204380828.78000003</v>
      </c>
    </row>
    <row r="41" spans="1:36">
      <c r="A41" s="37" t="s">
        <v>51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>
        <v>20764150</v>
      </c>
      <c r="Q41" s="37">
        <v>22700027</v>
      </c>
      <c r="R41" s="37">
        <v>29411939</v>
      </c>
      <c r="S41" s="37">
        <v>35107557</v>
      </c>
      <c r="T41" s="37">
        <v>37442848</v>
      </c>
      <c r="U41" s="37">
        <v>37268670</v>
      </c>
      <c r="V41" s="37">
        <v>35772525</v>
      </c>
      <c r="W41" s="37">
        <v>36784777</v>
      </c>
      <c r="X41" s="37">
        <v>42614207</v>
      </c>
      <c r="Y41" s="37">
        <v>51182688</v>
      </c>
      <c r="Z41" s="37">
        <v>79870001.430000007</v>
      </c>
      <c r="AA41" s="37">
        <v>100466705.24999999</v>
      </c>
      <c r="AB41" s="37">
        <v>99588231.559999987</v>
      </c>
      <c r="AC41" s="1">
        <v>95556468.809999987</v>
      </c>
      <c r="AD41" s="1">
        <v>96321729.99000001</v>
      </c>
      <c r="AE41" s="1">
        <v>100572240.07000001</v>
      </c>
      <c r="AF41" s="1">
        <v>98229092.930000007</v>
      </c>
      <c r="AG41" s="1">
        <v>96608651.909999982</v>
      </c>
      <c r="AH41" s="1">
        <v>100134081.58</v>
      </c>
      <c r="AI41" s="1">
        <v>98701303.99000001</v>
      </c>
      <c r="AJ41" s="1">
        <v>94266087.849999994</v>
      </c>
    </row>
    <row r="42" spans="1:36">
      <c r="A42" s="37" t="s">
        <v>52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>
        <v>20910443</v>
      </c>
      <c r="Q42" s="37">
        <v>22618502</v>
      </c>
      <c r="R42" s="37">
        <v>28386159</v>
      </c>
      <c r="S42" s="37">
        <v>31981365</v>
      </c>
      <c r="T42" s="37">
        <v>34827457</v>
      </c>
      <c r="U42" s="37">
        <v>34637968</v>
      </c>
      <c r="V42" s="37">
        <v>31647912</v>
      </c>
      <c r="W42" s="37">
        <v>31838393</v>
      </c>
      <c r="X42" s="37">
        <v>36705434</v>
      </c>
      <c r="Y42" s="37">
        <v>39942348</v>
      </c>
      <c r="Z42" s="37">
        <v>59645771.120000005</v>
      </c>
      <c r="AA42" s="37">
        <v>71033447.640000001</v>
      </c>
      <c r="AB42" s="37">
        <v>64014063.390000008</v>
      </c>
      <c r="AC42" s="1">
        <v>62914750.020000003</v>
      </c>
      <c r="AD42" s="1">
        <v>62112358.690000005</v>
      </c>
      <c r="AE42" s="1">
        <v>61118846.099999994</v>
      </c>
      <c r="AF42" s="1">
        <v>57741019.310000002</v>
      </c>
      <c r="AG42" s="1">
        <v>55272849.169999994</v>
      </c>
      <c r="AH42" s="1">
        <v>60551136.049999997</v>
      </c>
      <c r="AI42" s="1">
        <v>60677124.769999988</v>
      </c>
      <c r="AJ42" s="1">
        <v>58251989.730000012</v>
      </c>
    </row>
    <row r="43" spans="1:36">
      <c r="A43" s="37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>
        <v>10929525</v>
      </c>
      <c r="Q43" s="37">
        <v>12052745</v>
      </c>
      <c r="R43" s="37">
        <v>15566893</v>
      </c>
      <c r="S43" s="37">
        <v>16315890</v>
      </c>
      <c r="T43" s="37">
        <v>19860891</v>
      </c>
      <c r="U43" s="37">
        <v>20802448</v>
      </c>
      <c r="V43" s="37">
        <v>19355946</v>
      </c>
      <c r="W43" s="37">
        <v>18976572</v>
      </c>
      <c r="X43" s="37">
        <v>20576295</v>
      </c>
      <c r="Y43" s="37">
        <v>25216363</v>
      </c>
      <c r="Z43" s="37">
        <v>39404454.470000006</v>
      </c>
      <c r="AA43" s="37">
        <v>44966495.599999987</v>
      </c>
      <c r="AB43" s="37">
        <v>46931748.260000005</v>
      </c>
      <c r="AC43" s="1">
        <v>45879763.400000006</v>
      </c>
      <c r="AD43" s="1">
        <v>44707957.469999999</v>
      </c>
      <c r="AE43" s="1">
        <v>41454425.710000001</v>
      </c>
      <c r="AF43" s="1">
        <v>38432168.269999996</v>
      </c>
      <c r="AG43" s="1">
        <v>29381885.870000005</v>
      </c>
      <c r="AH43" s="1">
        <v>32748968.84</v>
      </c>
      <c r="AI43" s="1">
        <v>33020920.560000002</v>
      </c>
      <c r="AJ43" s="1">
        <v>31314812.310000002</v>
      </c>
    </row>
    <row r="44" spans="1:36">
      <c r="A44" s="37" t="s">
        <v>54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>
        <v>42120269</v>
      </c>
      <c r="Q44" s="37">
        <v>48407664</v>
      </c>
      <c r="R44" s="37">
        <v>62242034</v>
      </c>
      <c r="S44" s="37">
        <v>76954431</v>
      </c>
      <c r="T44" s="37">
        <v>84947837</v>
      </c>
      <c r="U44" s="37">
        <v>92121501</v>
      </c>
      <c r="V44" s="37">
        <v>89379994</v>
      </c>
      <c r="W44" s="37">
        <v>90302100</v>
      </c>
      <c r="X44" s="37">
        <v>99730895</v>
      </c>
      <c r="Y44" s="37">
        <v>116593254</v>
      </c>
      <c r="Z44" s="37">
        <v>196196420.80000001</v>
      </c>
      <c r="AA44" s="37">
        <v>217271589.38000003</v>
      </c>
      <c r="AB44" s="37">
        <v>198892274.19999999</v>
      </c>
      <c r="AC44" s="1">
        <v>181566123.61000004</v>
      </c>
      <c r="AD44" s="1">
        <v>161985006.99000001</v>
      </c>
      <c r="AE44" s="1">
        <v>162219524.42000005</v>
      </c>
      <c r="AF44" s="1">
        <v>129704225.61000001</v>
      </c>
      <c r="AG44" s="1">
        <v>108691752.42000002</v>
      </c>
      <c r="AH44" s="1">
        <v>100013077.31000002</v>
      </c>
      <c r="AI44" s="1">
        <v>84970188.710000008</v>
      </c>
      <c r="AJ44" s="1">
        <v>76174226.120000005</v>
      </c>
    </row>
    <row r="45" spans="1:36">
      <c r="A45" s="37" t="s">
        <v>55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>
        <v>17747105</v>
      </c>
      <c r="Q45" s="37">
        <v>19431656</v>
      </c>
      <c r="R45" s="37">
        <v>22719430</v>
      </c>
      <c r="S45" s="37">
        <v>25618835</v>
      </c>
      <c r="T45" s="37">
        <v>27319916</v>
      </c>
      <c r="U45" s="37">
        <v>27303985</v>
      </c>
      <c r="V45" s="37">
        <v>25391526</v>
      </c>
      <c r="W45" s="37">
        <v>25927632</v>
      </c>
      <c r="X45" s="37">
        <v>30159236</v>
      </c>
      <c r="Y45" s="37">
        <v>34872808</v>
      </c>
      <c r="Z45" s="37">
        <v>52637361.670000002</v>
      </c>
      <c r="AA45" s="37">
        <v>62456964.960000008</v>
      </c>
      <c r="AB45" s="37">
        <v>59605558.159999996</v>
      </c>
      <c r="AC45" s="1">
        <v>59913256.140000001</v>
      </c>
      <c r="AD45" s="1">
        <v>59573769.740000002</v>
      </c>
      <c r="AE45" s="1">
        <v>57441535.530000001</v>
      </c>
      <c r="AF45" s="1">
        <v>55695831.559999995</v>
      </c>
      <c r="AG45" s="1">
        <v>54684767.399999999</v>
      </c>
      <c r="AH45" s="1">
        <v>60329002.900000006</v>
      </c>
      <c r="AI45" s="1">
        <v>63023753.789999999</v>
      </c>
      <c r="AJ45" s="1">
        <v>61921495.280000001</v>
      </c>
    </row>
    <row r="46" spans="1:36">
      <c r="A46" s="37" t="s">
        <v>56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>
        <v>35617829</v>
      </c>
      <c r="Q46" s="37">
        <v>36795985</v>
      </c>
      <c r="R46" s="37">
        <v>44947871</v>
      </c>
      <c r="S46" s="37">
        <v>51789798</v>
      </c>
      <c r="T46" s="37">
        <v>55108117</v>
      </c>
      <c r="U46" s="37">
        <v>57890486</v>
      </c>
      <c r="V46" s="37">
        <v>56344002</v>
      </c>
      <c r="W46" s="37">
        <v>57306292</v>
      </c>
      <c r="X46" s="37">
        <v>65581957</v>
      </c>
      <c r="Y46" s="37">
        <v>77635747</v>
      </c>
      <c r="Z46" s="37">
        <v>125109648.13</v>
      </c>
      <c r="AA46" s="37">
        <v>151418822.19999999</v>
      </c>
      <c r="AB46" s="37">
        <v>154036048.46000001</v>
      </c>
      <c r="AC46" s="1">
        <v>152603864.74000001</v>
      </c>
      <c r="AD46" s="1">
        <v>148667493.92999995</v>
      </c>
      <c r="AE46" s="1">
        <v>148267228.61000001</v>
      </c>
      <c r="AF46" s="1">
        <v>137488945.19</v>
      </c>
      <c r="AG46" s="1">
        <v>128151353.45</v>
      </c>
      <c r="AH46" s="1">
        <v>130714325.10000001</v>
      </c>
      <c r="AI46" s="1">
        <v>130151535.42</v>
      </c>
      <c r="AJ46" s="1">
        <v>123175975.69</v>
      </c>
    </row>
    <row r="47" spans="1:36">
      <c r="A47" s="37" t="s">
        <v>57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>
        <v>8288708</v>
      </c>
      <c r="Q47" s="37">
        <v>8834701</v>
      </c>
      <c r="R47" s="37">
        <v>10842616</v>
      </c>
      <c r="S47" s="37">
        <v>12654594</v>
      </c>
      <c r="T47" s="37">
        <v>14356243</v>
      </c>
      <c r="U47" s="37">
        <v>14450381</v>
      </c>
      <c r="V47" s="37">
        <v>12959258</v>
      </c>
      <c r="W47" s="37">
        <v>13480816</v>
      </c>
      <c r="X47" s="37">
        <v>15004287</v>
      </c>
      <c r="Y47" s="37">
        <v>16856880</v>
      </c>
      <c r="Z47" s="37">
        <v>23717982.009999998</v>
      </c>
      <c r="AA47" s="37">
        <v>29512300.939999998</v>
      </c>
      <c r="AB47" s="37">
        <v>29323256.080000002</v>
      </c>
      <c r="AC47" s="1">
        <v>28797391.59</v>
      </c>
      <c r="AD47" s="1">
        <v>28303584.91</v>
      </c>
      <c r="AE47" s="1">
        <v>27868037.549999993</v>
      </c>
      <c r="AF47" s="1">
        <v>27881537.52</v>
      </c>
      <c r="AG47" s="1">
        <v>26122924.75</v>
      </c>
      <c r="AH47" s="1">
        <v>28980454.870000001</v>
      </c>
      <c r="AI47" s="1">
        <v>30100849.23</v>
      </c>
      <c r="AJ47" s="1">
        <v>30793944.990000002</v>
      </c>
    </row>
    <row r="48" spans="1:36">
      <c r="A48" s="37" t="s">
        <v>58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>
        <v>4135634</v>
      </c>
      <c r="Q48" s="37">
        <v>3504600</v>
      </c>
      <c r="R48" s="37">
        <v>4170652</v>
      </c>
      <c r="S48" s="37">
        <v>6991873</v>
      </c>
      <c r="T48" s="37">
        <v>6219992</v>
      </c>
      <c r="U48" s="37">
        <v>6073413</v>
      </c>
      <c r="V48" s="37">
        <v>5360739</v>
      </c>
      <c r="W48" s="37">
        <v>5381535</v>
      </c>
      <c r="X48" s="37">
        <v>5673867</v>
      </c>
      <c r="Y48" s="37">
        <v>6123038</v>
      </c>
      <c r="Z48" s="37">
        <v>8612297.6600000001</v>
      </c>
      <c r="AA48" s="37">
        <v>10155680.23</v>
      </c>
      <c r="AB48" s="37">
        <v>8710835.7400000002</v>
      </c>
      <c r="AC48" s="1">
        <v>7445229.2200000007</v>
      </c>
      <c r="AD48" s="1">
        <v>7334787.0699999994</v>
      </c>
      <c r="AE48" s="1">
        <v>6599764.1899999995</v>
      </c>
      <c r="AF48" s="1">
        <v>6419704</v>
      </c>
      <c r="AG48" s="1">
        <v>6890276</v>
      </c>
      <c r="AH48" s="1">
        <v>7455215.6400000006</v>
      </c>
      <c r="AI48" s="1">
        <v>7923379.4900000002</v>
      </c>
      <c r="AJ48" s="1">
        <v>7566042</v>
      </c>
    </row>
    <row r="49" spans="1:36">
      <c r="A49" s="37" t="s">
        <v>59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>
        <v>38879794</v>
      </c>
      <c r="Q49" s="37">
        <v>42175219</v>
      </c>
      <c r="R49" s="37">
        <v>53404344</v>
      </c>
      <c r="S49" s="37">
        <v>60855262</v>
      </c>
      <c r="T49" s="37">
        <v>70244085</v>
      </c>
      <c r="U49" s="37">
        <v>73945156</v>
      </c>
      <c r="V49" s="37">
        <v>69400412</v>
      </c>
      <c r="W49" s="37">
        <v>71179567</v>
      </c>
      <c r="X49" s="37">
        <v>79808258</v>
      </c>
      <c r="Y49" s="37">
        <v>93172147</v>
      </c>
      <c r="Z49" s="37">
        <v>165348764.38999999</v>
      </c>
      <c r="AA49" s="37">
        <v>196889208.64000002</v>
      </c>
      <c r="AB49" s="37">
        <v>177639416.14999998</v>
      </c>
      <c r="AC49" s="1">
        <v>162829852.76000002</v>
      </c>
      <c r="AD49" s="1">
        <v>156835244.48999998</v>
      </c>
      <c r="AE49" s="1">
        <v>148516850.35000002</v>
      </c>
      <c r="AF49" s="1">
        <v>140694737.23000002</v>
      </c>
      <c r="AG49" s="1">
        <v>138784048.03000003</v>
      </c>
      <c r="AH49" s="1">
        <v>148762729.22999999</v>
      </c>
      <c r="AI49" s="1">
        <v>149244353.53999996</v>
      </c>
      <c r="AJ49" s="1">
        <v>146587255.65000001</v>
      </c>
    </row>
    <row r="50" spans="1:36">
      <c r="A50" s="37" t="s">
        <v>60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>
        <v>3707837</v>
      </c>
      <c r="Q50" s="37">
        <v>4163127</v>
      </c>
      <c r="R50" s="37">
        <v>5297241</v>
      </c>
      <c r="S50" s="37">
        <v>5754875</v>
      </c>
      <c r="T50" s="37">
        <v>6274812</v>
      </c>
      <c r="U50" s="37">
        <v>5923337</v>
      </c>
      <c r="V50" s="37">
        <v>5985132</v>
      </c>
      <c r="W50" s="37">
        <v>5591127</v>
      </c>
      <c r="X50" s="37">
        <v>5735323</v>
      </c>
      <c r="Y50" s="37">
        <v>5686171</v>
      </c>
      <c r="Z50" s="37">
        <v>8002838.0899999999</v>
      </c>
      <c r="AA50" s="37">
        <v>9006599.0099999998</v>
      </c>
      <c r="AB50" s="37">
        <v>8281827.8200000003</v>
      </c>
      <c r="AC50" s="1">
        <v>7464369.7699999996</v>
      </c>
      <c r="AD50" s="1">
        <v>7216010.5700000003</v>
      </c>
      <c r="AE50" s="1">
        <v>6576433.25</v>
      </c>
      <c r="AF50" s="1">
        <v>6191264.2000000002</v>
      </c>
      <c r="AG50" s="1">
        <v>5881465.3100000005</v>
      </c>
      <c r="AH50" s="1">
        <v>6456283.7400000002</v>
      </c>
      <c r="AI50" s="1">
        <v>6592807.8399999999</v>
      </c>
      <c r="AJ50" s="1">
        <v>6234957.1500000004</v>
      </c>
    </row>
    <row r="51" spans="1:36">
      <c r="A51" s="37" t="s">
        <v>61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>
        <v>15052058</v>
      </c>
      <c r="Q51" s="37">
        <v>16977653</v>
      </c>
      <c r="R51" s="37">
        <v>21046135</v>
      </c>
      <c r="S51" s="37">
        <v>24110685</v>
      </c>
      <c r="T51" s="37">
        <v>26760118</v>
      </c>
      <c r="U51" s="37">
        <v>27713158</v>
      </c>
      <c r="V51" s="37">
        <v>25922415</v>
      </c>
      <c r="W51" s="37">
        <v>25944336</v>
      </c>
      <c r="X51" s="37">
        <v>28766299</v>
      </c>
      <c r="Y51" s="37">
        <v>34545685</v>
      </c>
      <c r="Z51" s="37">
        <v>53863181.579999998</v>
      </c>
      <c r="AA51" s="37">
        <v>63811775.399999999</v>
      </c>
      <c r="AB51" s="37">
        <v>59264900.480000004</v>
      </c>
      <c r="AC51" s="15">
        <v>58827736.550000004</v>
      </c>
      <c r="AD51" s="15">
        <v>57341136.559999995</v>
      </c>
      <c r="AE51" s="1">
        <v>55296337.129999995</v>
      </c>
      <c r="AF51" s="1">
        <v>50715463.170000002</v>
      </c>
      <c r="AG51" s="1">
        <v>71885354.340000004</v>
      </c>
      <c r="AH51" s="1">
        <v>77203931.289999992</v>
      </c>
      <c r="AI51" s="1">
        <v>78343536.879999995</v>
      </c>
      <c r="AJ51" s="1">
        <v>76613084.969999999</v>
      </c>
    </row>
    <row r="52" spans="1:36">
      <c r="A52" s="39" t="s">
        <v>62</v>
      </c>
      <c r="B52" s="39">
        <f t="shared" ref="B52:Y52" si="108">SUM(B54:B62)</f>
        <v>0</v>
      </c>
      <c r="C52" s="39">
        <f t="shared" si="108"/>
        <v>0</v>
      </c>
      <c r="D52" s="39">
        <f t="shared" si="108"/>
        <v>0</v>
      </c>
      <c r="E52" s="39">
        <f t="shared" si="108"/>
        <v>0</v>
      </c>
      <c r="F52" s="39">
        <f t="shared" si="108"/>
        <v>0</v>
      </c>
      <c r="G52" s="39">
        <f t="shared" si="108"/>
        <v>0</v>
      </c>
      <c r="H52" s="39">
        <f t="shared" si="108"/>
        <v>0</v>
      </c>
      <c r="I52" s="39">
        <f t="shared" si="108"/>
        <v>0</v>
      </c>
      <c r="J52" s="39">
        <f t="shared" si="108"/>
        <v>0</v>
      </c>
      <c r="K52" s="39">
        <f t="shared" si="108"/>
        <v>0</v>
      </c>
      <c r="L52" s="39">
        <f t="shared" si="108"/>
        <v>0</v>
      </c>
      <c r="M52" s="39">
        <f t="shared" si="108"/>
        <v>0</v>
      </c>
      <c r="N52" s="39">
        <f t="shared" si="108"/>
        <v>0</v>
      </c>
      <c r="O52" s="39">
        <f t="shared" si="108"/>
        <v>0</v>
      </c>
      <c r="P52" s="39">
        <f t="shared" si="108"/>
        <v>394351900</v>
      </c>
      <c r="Q52" s="39">
        <f t="shared" si="108"/>
        <v>419463641</v>
      </c>
      <c r="R52" s="39">
        <f t="shared" si="108"/>
        <v>493578645</v>
      </c>
      <c r="S52" s="39">
        <f t="shared" si="108"/>
        <v>520909556</v>
      </c>
      <c r="T52" s="39">
        <f t="shared" si="108"/>
        <v>566210422</v>
      </c>
      <c r="U52" s="39">
        <f t="shared" si="108"/>
        <v>561182483</v>
      </c>
      <c r="V52" s="39">
        <f t="shared" si="108"/>
        <v>531981637</v>
      </c>
      <c r="W52" s="39">
        <f t="shared" si="108"/>
        <v>537374233</v>
      </c>
      <c r="X52" s="39">
        <f t="shared" si="108"/>
        <v>598912341</v>
      </c>
      <c r="Y52" s="39">
        <f t="shared" si="108"/>
        <v>689137817</v>
      </c>
      <c r="Z52" s="39">
        <f t="shared" ref="Z52:AA52" si="109">SUM(Z54:Z62)</f>
        <v>1001468257.0199999</v>
      </c>
      <c r="AA52" s="39">
        <f t="shared" si="109"/>
        <v>1161637421.9200001</v>
      </c>
      <c r="AB52" s="39">
        <f t="shared" ref="AB52:AE52" si="110">SUM(AB54:AB62)</f>
        <v>1131468448.3099999</v>
      </c>
      <c r="AC52" s="39">
        <f t="shared" si="110"/>
        <v>1137656875.0800002</v>
      </c>
      <c r="AD52" s="39">
        <f t="shared" si="110"/>
        <v>1152870975.49</v>
      </c>
      <c r="AE52" s="39">
        <f t="shared" si="110"/>
        <v>1203763889.9499998</v>
      </c>
      <c r="AF52" s="39">
        <f t="shared" ref="AF52" si="111">SUM(AF54:AF62)</f>
        <v>1209979837.8999999</v>
      </c>
      <c r="AG52" s="39">
        <f t="shared" ref="AG52:AI52" si="112">SUM(AG54:AG62)</f>
        <v>1184552619.25</v>
      </c>
      <c r="AH52" s="39">
        <f t="shared" ref="AH52:AJ52" si="113">SUM(AH54:AH62)</f>
        <v>1307831441.02</v>
      </c>
      <c r="AI52" s="39">
        <f t="shared" si="112"/>
        <v>1347980510.45</v>
      </c>
      <c r="AJ52" s="39">
        <f t="shared" si="113"/>
        <v>1330672556.03</v>
      </c>
    </row>
    <row r="53" spans="1:36">
      <c r="A53" s="40" t="s">
        <v>113</v>
      </c>
      <c r="B53" s="40">
        <f t="shared" ref="B53" si="114">(B52/B4)*100</f>
        <v>0</v>
      </c>
      <c r="C53" s="40">
        <f t="shared" ref="C53" si="115">(C52/C4)*100</f>
        <v>0</v>
      </c>
      <c r="D53" s="40">
        <f t="shared" ref="D53" si="116">(D52/D4)*100</f>
        <v>0</v>
      </c>
      <c r="E53" s="40">
        <f t="shared" ref="E53" si="117">(E52/E4)*100</f>
        <v>0</v>
      </c>
      <c r="F53" s="40">
        <f t="shared" ref="F53" si="118">(F52/F4)*100</f>
        <v>0</v>
      </c>
      <c r="G53" s="40">
        <f t="shared" ref="G53" si="119">(G52/G4)*100</f>
        <v>0</v>
      </c>
      <c r="H53" s="40">
        <f t="shared" ref="H53" si="120">(H52/H4)*100</f>
        <v>0</v>
      </c>
      <c r="I53" s="40">
        <f t="shared" ref="I53" si="121">(I52/I4)*100</f>
        <v>0</v>
      </c>
      <c r="J53" s="40">
        <f t="shared" ref="J53" si="122">(J52/J4)*100</f>
        <v>0</v>
      </c>
      <c r="K53" s="40">
        <f t="shared" ref="K53" si="123">(K52/K4)*100</f>
        <v>0</v>
      </c>
      <c r="L53" s="40">
        <f t="shared" ref="L53" si="124">(L52/L4)*100</f>
        <v>0</v>
      </c>
      <c r="M53" s="40">
        <f t="shared" ref="M53" si="125">(M52/M4)*100</f>
        <v>0</v>
      </c>
      <c r="N53" s="40">
        <f t="shared" ref="N53" si="126">(N52/N4)*100</f>
        <v>0</v>
      </c>
      <c r="O53" s="40">
        <f t="shared" ref="O53" si="127">(O52/O4)*100</f>
        <v>0</v>
      </c>
      <c r="P53" s="40">
        <f t="shared" ref="P53" si="128">(P52/P4)*100</f>
        <v>34.526844286782044</v>
      </c>
      <c r="Q53" s="40">
        <f t="shared" ref="Q53" si="129">(Q52/Q4)*100</f>
        <v>33.863820200230862</v>
      </c>
      <c r="R53" s="40">
        <f t="shared" ref="R53" si="130">(R52/R4)*100</f>
        <v>32.515646206552624</v>
      </c>
      <c r="S53" s="40">
        <f t="shared" ref="S53" si="131">(S52/S4)*100</f>
        <v>31.172363396248087</v>
      </c>
      <c r="T53" s="40">
        <f t="shared" ref="T53" si="132">(T52/T4)*100</f>
        <v>31.310877497960586</v>
      </c>
      <c r="U53" s="40">
        <f t="shared" ref="U53" si="133">(U52/U4)*100</f>
        <v>30.688675164298317</v>
      </c>
      <c r="V53" s="40">
        <f t="shared" ref="V53" si="134">(V52/V4)*100</f>
        <v>30.691863447841538</v>
      </c>
      <c r="W53" s="40">
        <f t="shared" ref="W53" si="135">(W52/W4)*100</f>
        <v>30.895649705782152</v>
      </c>
      <c r="X53" s="40">
        <f t="shared" ref="X53" si="136">(X52/X4)*100</f>
        <v>31.063005819202022</v>
      </c>
      <c r="Y53" s="40">
        <f t="shared" ref="Y53" si="137">(Y52/Y4)*100</f>
        <v>30.64853044665275</v>
      </c>
      <c r="Z53" s="40">
        <f t="shared" ref="Z53:AA53" si="138">(Z52/Z4)*100</f>
        <v>28.434927235787988</v>
      </c>
      <c r="AA53" s="40">
        <f t="shared" si="138"/>
        <v>27.813185956328713</v>
      </c>
      <c r="AB53" s="40">
        <f t="shared" ref="AB53:AE53" si="139">(AB52/AB4)*100</f>
        <v>27.823721913791783</v>
      </c>
      <c r="AC53" s="40">
        <f t="shared" si="139"/>
        <v>28.345405557550791</v>
      </c>
      <c r="AD53" s="40">
        <f t="shared" si="139"/>
        <v>28.778440702795827</v>
      </c>
      <c r="AE53" s="40">
        <f t="shared" si="139"/>
        <v>28.018544600899503</v>
      </c>
      <c r="AF53" s="40">
        <f t="shared" ref="AF53" si="140">(AF52/AF4)*100</f>
        <v>29.24689726742044</v>
      </c>
      <c r="AG53" s="40">
        <f t="shared" ref="AG53:AI53" si="141">(AG52/AG4)*100</f>
        <v>29.528231198324622</v>
      </c>
      <c r="AH53" s="40">
        <f t="shared" ref="AH53:AJ53" si="142">(AH52/AH4)*100</f>
        <v>29.909250214016492</v>
      </c>
      <c r="AI53" s="40">
        <f t="shared" si="141"/>
        <v>30.051313447755739</v>
      </c>
      <c r="AJ53" s="40">
        <f t="shared" si="142"/>
        <v>30.110057345256099</v>
      </c>
    </row>
    <row r="54" spans="1:36">
      <c r="A54" s="37" t="s">
        <v>63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>
        <v>10317151</v>
      </c>
      <c r="Q54" s="37">
        <v>11946270</v>
      </c>
      <c r="R54" s="37">
        <v>14813488</v>
      </c>
      <c r="S54" s="37">
        <v>16288065</v>
      </c>
      <c r="T54" s="37">
        <v>16742030</v>
      </c>
      <c r="U54" s="37">
        <v>16340459</v>
      </c>
      <c r="V54" s="37">
        <v>17780524</v>
      </c>
      <c r="W54" s="37">
        <v>17892641</v>
      </c>
      <c r="X54" s="37">
        <v>19962570</v>
      </c>
      <c r="Y54" s="37">
        <v>25434624</v>
      </c>
      <c r="Z54" s="37">
        <v>39199139.870000005</v>
      </c>
      <c r="AA54" s="37">
        <v>46973376.239999995</v>
      </c>
      <c r="AB54" s="37">
        <v>46736676.759999998</v>
      </c>
      <c r="AC54" s="1">
        <v>46939214.82</v>
      </c>
      <c r="AD54" s="1">
        <v>48990605.580000006</v>
      </c>
      <c r="AE54" s="1">
        <v>51205119.700000003</v>
      </c>
      <c r="AF54" s="1">
        <v>51123794.340000004</v>
      </c>
      <c r="AG54" s="1">
        <v>50915472.230000004</v>
      </c>
      <c r="AH54" s="1">
        <v>55252193.740000002</v>
      </c>
      <c r="AI54" s="1">
        <v>55556238.079999998</v>
      </c>
      <c r="AJ54" s="1">
        <v>55710202.089999996</v>
      </c>
    </row>
    <row r="55" spans="1:36">
      <c r="A55" s="37" t="s">
        <v>64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>
        <v>4420015</v>
      </c>
      <c r="Q55" s="37">
        <v>4432950</v>
      </c>
      <c r="R55" s="37">
        <v>5555899</v>
      </c>
      <c r="S55" s="37">
        <v>6167208</v>
      </c>
      <c r="T55" s="37">
        <v>7079839</v>
      </c>
      <c r="U55" s="37">
        <v>7466014</v>
      </c>
      <c r="V55" s="37">
        <v>7005742</v>
      </c>
      <c r="W55" s="37">
        <v>7207719</v>
      </c>
      <c r="X55" s="37">
        <v>8297746</v>
      </c>
      <c r="Y55" s="37">
        <v>9731123</v>
      </c>
      <c r="Z55" s="37">
        <v>14540749.719999999</v>
      </c>
      <c r="AA55" s="37">
        <v>16808987.379999999</v>
      </c>
      <c r="AB55" s="37">
        <v>16519324.83</v>
      </c>
      <c r="AC55" s="1">
        <v>16280930.860000001</v>
      </c>
      <c r="AD55" s="1">
        <v>16888662.629999999</v>
      </c>
      <c r="AE55" s="1">
        <v>16509651.6</v>
      </c>
      <c r="AF55" s="1">
        <v>16014761.140000001</v>
      </c>
      <c r="AG55" s="1">
        <v>16232235.6</v>
      </c>
      <c r="AH55" s="1">
        <v>16744029.530000001</v>
      </c>
      <c r="AI55" s="1">
        <v>17738061.149999999</v>
      </c>
      <c r="AJ55" s="1">
        <v>17912334</v>
      </c>
    </row>
    <row r="56" spans="1:36">
      <c r="A56" s="37" t="s">
        <v>65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>
        <v>49441988</v>
      </c>
      <c r="Q56" s="37">
        <v>51533226</v>
      </c>
      <c r="R56" s="37">
        <v>56374837</v>
      </c>
      <c r="S56" s="37">
        <v>64989830</v>
      </c>
      <c r="T56" s="37">
        <v>68669021</v>
      </c>
      <c r="U56" s="37">
        <v>70337430</v>
      </c>
      <c r="V56" s="37">
        <v>65802581</v>
      </c>
      <c r="W56" s="37">
        <v>67898319</v>
      </c>
      <c r="X56" s="37">
        <v>78404809</v>
      </c>
      <c r="Y56" s="37">
        <v>90684013</v>
      </c>
      <c r="Z56" s="37">
        <v>137033071.49000001</v>
      </c>
      <c r="AA56" s="37">
        <v>159141937.94999996</v>
      </c>
      <c r="AB56" s="37">
        <v>155280988.00000003</v>
      </c>
      <c r="AC56" s="1">
        <v>158219073.05000001</v>
      </c>
      <c r="AD56" s="1">
        <v>160839888.95999998</v>
      </c>
      <c r="AE56" s="1">
        <v>162029200.78</v>
      </c>
      <c r="AF56" s="1">
        <v>160870703.16</v>
      </c>
      <c r="AG56" s="1">
        <v>156312035.80000001</v>
      </c>
      <c r="AH56" s="1">
        <v>174371727.01999998</v>
      </c>
      <c r="AI56" s="1">
        <v>172617316.55000001</v>
      </c>
      <c r="AJ56" s="1">
        <v>169163125.13999999</v>
      </c>
    </row>
    <row r="57" spans="1:36">
      <c r="A57" s="37" t="s">
        <v>66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>
        <v>5544674</v>
      </c>
      <c r="Q57" s="37">
        <v>6178411</v>
      </c>
      <c r="R57" s="37">
        <v>7289458</v>
      </c>
      <c r="S57" s="37">
        <v>8798884</v>
      </c>
      <c r="T57" s="37">
        <v>8333993</v>
      </c>
      <c r="U57" s="37">
        <v>8296063</v>
      </c>
      <c r="V57" s="37">
        <v>7532744</v>
      </c>
      <c r="W57" s="37">
        <v>7559576</v>
      </c>
      <c r="X57" s="37">
        <v>9011210</v>
      </c>
      <c r="Y57" s="37">
        <v>10663293</v>
      </c>
      <c r="Z57" s="37">
        <v>15543880.85</v>
      </c>
      <c r="AA57" s="37">
        <v>18750672.009999998</v>
      </c>
      <c r="AB57" s="37">
        <v>21561388.850000001</v>
      </c>
      <c r="AC57" s="1">
        <v>30280703.189999998</v>
      </c>
      <c r="AD57" s="1">
        <v>46087093.460000001</v>
      </c>
      <c r="AE57" s="1">
        <v>69905717.089999989</v>
      </c>
      <c r="AF57" s="1">
        <v>88679371.670000002</v>
      </c>
      <c r="AG57" s="1">
        <v>80782768.640000001</v>
      </c>
      <c r="AH57" s="1">
        <v>119302855.26999998</v>
      </c>
      <c r="AI57" s="1">
        <v>146104871.65000001</v>
      </c>
      <c r="AJ57" s="1">
        <v>159043270.93000001</v>
      </c>
    </row>
    <row r="58" spans="1:36">
      <c r="A58" s="37" t="s">
        <v>67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>
        <v>21105579</v>
      </c>
      <c r="Q58" s="37">
        <v>22634977</v>
      </c>
      <c r="R58" s="37">
        <v>26437504</v>
      </c>
      <c r="S58" s="37">
        <v>29205792</v>
      </c>
      <c r="T58" s="37">
        <v>31166133</v>
      </c>
      <c r="U58" s="37">
        <v>31456101</v>
      </c>
      <c r="V58" s="37">
        <v>30671772</v>
      </c>
      <c r="W58" s="37">
        <v>32400794</v>
      </c>
      <c r="X58" s="37">
        <v>36824219</v>
      </c>
      <c r="Y58" s="37">
        <v>43474532</v>
      </c>
      <c r="Z58" s="37">
        <v>63254687.789999999</v>
      </c>
      <c r="AA58" s="37">
        <v>76134562.269999996</v>
      </c>
      <c r="AB58" s="37">
        <v>74493587.820000023</v>
      </c>
      <c r="AC58" s="1">
        <v>75499114.320000008</v>
      </c>
      <c r="AD58" s="1">
        <v>74912573.280000016</v>
      </c>
      <c r="AE58" s="1">
        <v>79234589.700000003</v>
      </c>
      <c r="AF58" s="1">
        <v>79839260.269999996</v>
      </c>
      <c r="AG58" s="1">
        <v>80284383.449999988</v>
      </c>
      <c r="AH58" s="1">
        <v>90157244.640000015</v>
      </c>
      <c r="AI58" s="1">
        <v>94301250.11999999</v>
      </c>
      <c r="AJ58" s="1">
        <v>93550069.74000001</v>
      </c>
    </row>
    <row r="59" spans="1:36">
      <c r="A59" s="37" t="s">
        <v>68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>
        <v>203598528</v>
      </c>
      <c r="Q59" s="37">
        <v>212874511</v>
      </c>
      <c r="R59" s="37">
        <v>252064860</v>
      </c>
      <c r="S59" s="37">
        <v>266446905</v>
      </c>
      <c r="T59" s="37">
        <v>279983578</v>
      </c>
      <c r="U59" s="37">
        <v>270968053</v>
      </c>
      <c r="V59" s="37">
        <v>252913787</v>
      </c>
      <c r="W59" s="37">
        <v>249723844</v>
      </c>
      <c r="X59" s="37">
        <v>272414698</v>
      </c>
      <c r="Y59" s="37">
        <v>308866434</v>
      </c>
      <c r="Z59" s="37">
        <v>434047785.45999986</v>
      </c>
      <c r="AA59" s="37">
        <v>502771802.1500001</v>
      </c>
      <c r="AB59" s="37">
        <v>483300978.05999988</v>
      </c>
      <c r="AC59" s="1">
        <v>476110874.1699999</v>
      </c>
      <c r="AD59" s="1">
        <v>465139006.16000003</v>
      </c>
      <c r="AE59" s="1">
        <v>476017023.57999998</v>
      </c>
      <c r="AF59" s="1">
        <v>472245645</v>
      </c>
      <c r="AG59" s="1">
        <v>460405349.23000002</v>
      </c>
      <c r="AH59" s="1">
        <v>487087219.8499999</v>
      </c>
      <c r="AI59" s="1">
        <v>494144315.45000011</v>
      </c>
      <c r="AJ59" s="1">
        <v>480071173.83000016</v>
      </c>
    </row>
    <row r="60" spans="1:36">
      <c r="A60" s="37" t="s">
        <v>69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>
        <v>80350892</v>
      </c>
      <c r="Q60" s="37">
        <v>88059617</v>
      </c>
      <c r="R60" s="37">
        <v>105151552</v>
      </c>
      <c r="S60" s="37">
        <v>99665477</v>
      </c>
      <c r="T60" s="37">
        <v>123483910</v>
      </c>
      <c r="U60" s="37">
        <v>125878619</v>
      </c>
      <c r="V60" s="37">
        <v>121673994</v>
      </c>
      <c r="W60" s="37">
        <v>125967580</v>
      </c>
      <c r="X60" s="37">
        <v>142157329</v>
      </c>
      <c r="Y60" s="37">
        <v>163556841</v>
      </c>
      <c r="Z60" s="37">
        <v>242839330.97000003</v>
      </c>
      <c r="AA60" s="37">
        <v>278014436.70999998</v>
      </c>
      <c r="AB60" s="37">
        <v>272392413.48999995</v>
      </c>
      <c r="AC60" s="1">
        <v>274874655.89000005</v>
      </c>
      <c r="AD60" s="1">
        <v>278302473.32999992</v>
      </c>
      <c r="AE60" s="1">
        <v>285199400.66000003</v>
      </c>
      <c r="AF60" s="1">
        <v>278070612.69</v>
      </c>
      <c r="AG60" s="1">
        <v>276407112.60999995</v>
      </c>
      <c r="AH60" s="1">
        <v>298176574.01000005</v>
      </c>
      <c r="AI60" s="1">
        <v>303155435.10000008</v>
      </c>
      <c r="AJ60" s="1">
        <v>295729951.00999993</v>
      </c>
    </row>
    <row r="61" spans="1:36">
      <c r="A61" s="37" t="s">
        <v>70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>
        <v>13692661</v>
      </c>
      <c r="Q61" s="37">
        <v>16092646</v>
      </c>
      <c r="R61" s="37">
        <v>19439487</v>
      </c>
      <c r="S61" s="37">
        <v>22788224</v>
      </c>
      <c r="T61" s="37">
        <v>23964936</v>
      </c>
      <c r="U61" s="37">
        <v>23546613</v>
      </c>
      <c r="V61" s="37">
        <v>22345325</v>
      </c>
      <c r="W61" s="37">
        <v>22205841</v>
      </c>
      <c r="X61" s="37">
        <v>24374269</v>
      </c>
      <c r="Y61" s="37">
        <v>28415531</v>
      </c>
      <c r="Z61" s="37">
        <v>42966847.450000003</v>
      </c>
      <c r="AA61" s="37">
        <v>49536970.969999999</v>
      </c>
      <c r="AB61" s="37">
        <v>48141397.949999996</v>
      </c>
      <c r="AC61" s="1">
        <v>46302958.140000001</v>
      </c>
      <c r="AD61" s="1">
        <v>48056555.510000005</v>
      </c>
      <c r="AE61" s="1">
        <v>49574407.719999999</v>
      </c>
      <c r="AF61" s="1">
        <v>48571299.510000005</v>
      </c>
      <c r="AG61" s="1">
        <v>48536748.509999998</v>
      </c>
      <c r="AH61" s="1">
        <v>50731518.390000008</v>
      </c>
      <c r="AI61" s="1">
        <v>48472143.350000001</v>
      </c>
      <c r="AJ61" s="1">
        <v>45907444.289999999</v>
      </c>
    </row>
    <row r="62" spans="1:36">
      <c r="A62" s="37" t="s">
        <v>71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>
        <v>5880412</v>
      </c>
      <c r="Q62" s="37">
        <v>5711033</v>
      </c>
      <c r="R62" s="37">
        <v>6451560</v>
      </c>
      <c r="S62" s="37">
        <v>6559171</v>
      </c>
      <c r="T62" s="37">
        <v>6786982</v>
      </c>
      <c r="U62" s="37">
        <v>6893131</v>
      </c>
      <c r="V62" s="37">
        <v>6255168</v>
      </c>
      <c r="W62" s="37">
        <v>6517919</v>
      </c>
      <c r="X62" s="37">
        <v>7465491</v>
      </c>
      <c r="Y62" s="37">
        <v>8311426</v>
      </c>
      <c r="Z62" s="37">
        <v>12042763.42</v>
      </c>
      <c r="AA62" s="37">
        <v>13504676.24</v>
      </c>
      <c r="AB62" s="37">
        <v>13041692.550000001</v>
      </c>
      <c r="AC62" s="15">
        <v>13149350.640000001</v>
      </c>
      <c r="AD62" s="15">
        <v>13654116.58</v>
      </c>
      <c r="AE62" s="15">
        <v>14088779.119999999</v>
      </c>
      <c r="AF62" s="15">
        <v>14564390.120000001</v>
      </c>
      <c r="AG62" s="15">
        <v>14676513.18</v>
      </c>
      <c r="AH62" s="15">
        <v>16008078.57</v>
      </c>
      <c r="AI62" s="15">
        <v>15890879</v>
      </c>
      <c r="AJ62" s="15">
        <v>13584985</v>
      </c>
    </row>
    <row r="63" spans="1:36">
      <c r="A63" s="43" t="s">
        <v>72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v>12189810</v>
      </c>
      <c r="Q63" s="43">
        <v>13547634</v>
      </c>
      <c r="R63" s="43">
        <v>15820046</v>
      </c>
      <c r="S63" s="43">
        <v>16679107</v>
      </c>
      <c r="T63" s="43">
        <v>18293393</v>
      </c>
      <c r="U63" s="43">
        <v>18868615</v>
      </c>
      <c r="V63" s="43">
        <v>17810900</v>
      </c>
      <c r="W63" s="43">
        <v>17232407</v>
      </c>
      <c r="X63" s="43">
        <v>19533762</v>
      </c>
      <c r="Y63" s="43">
        <v>22055467</v>
      </c>
      <c r="Z63" s="43">
        <v>32550298.920000002</v>
      </c>
      <c r="AA63" s="43">
        <v>37835160.399999999</v>
      </c>
      <c r="AB63" s="43">
        <v>39060715.030000001</v>
      </c>
      <c r="AC63" s="15">
        <v>38631880.840000004</v>
      </c>
      <c r="AD63" s="15">
        <v>41286526.18</v>
      </c>
      <c r="AE63" s="15">
        <v>41855013.900000006</v>
      </c>
      <c r="AF63" s="19">
        <v>40301407.350000001</v>
      </c>
      <c r="AG63" s="19">
        <v>38389869.719999999</v>
      </c>
      <c r="AH63" s="19">
        <v>41471388.829999998</v>
      </c>
      <c r="AI63" s="19">
        <v>42752804.629999995</v>
      </c>
      <c r="AJ63" s="19">
        <v>42720960.299999997</v>
      </c>
    </row>
    <row r="65" spans="1:26">
      <c r="B65" s="1" t="s">
        <v>114</v>
      </c>
    </row>
    <row r="76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7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indexed="62"/>
  </sheetPr>
  <dimension ref="A1:AJ77"/>
  <sheetViews>
    <sheetView zoomScaleNormal="100" workbookViewId="0">
      <pane xSplit="1" ySplit="3" topLeftCell="X4" activePane="bottomRight" state="frozen"/>
      <selection pane="bottomRight" activeCell="AI16" sqref="AI16"/>
      <selection pane="bottomLeft" activeCell="AV37" sqref="AV37"/>
      <selection pane="topRight" activeCell="AV37" sqref="AV37"/>
    </sheetView>
  </sheetViews>
  <sheetFormatPr defaultColWidth="9.7109375" defaultRowHeight="12.75"/>
  <cols>
    <col min="1" max="1" width="18.7109375" style="1" customWidth="1"/>
    <col min="2" max="25" width="16.85546875" style="1" customWidth="1"/>
    <col min="26" max="96" width="14.85546875" style="1" customWidth="1"/>
    <col min="97" max="16384" width="9.7109375" style="1"/>
  </cols>
  <sheetData>
    <row r="1" spans="1:36" s="49" customFormat="1">
      <c r="A1" s="49" t="s">
        <v>115</v>
      </c>
    </row>
    <row r="2" spans="1:36" s="49" customFormat="1">
      <c r="AC2" s="50"/>
      <c r="AD2" s="50"/>
      <c r="AE2" s="50"/>
      <c r="AF2" s="50"/>
      <c r="AG2" s="50"/>
      <c r="AH2" s="50"/>
      <c r="AI2" s="50"/>
      <c r="AJ2" s="50"/>
    </row>
    <row r="3" spans="1:36" s="62" customFormat="1">
      <c r="A3" s="53"/>
      <c r="B3" s="53" t="s">
        <v>79</v>
      </c>
      <c r="C3" s="53" t="s">
        <v>80</v>
      </c>
      <c r="D3" s="53" t="s">
        <v>81</v>
      </c>
      <c r="E3" s="53" t="s">
        <v>82</v>
      </c>
      <c r="F3" s="53" t="s">
        <v>83</v>
      </c>
      <c r="G3" s="53" t="s">
        <v>84</v>
      </c>
      <c r="H3" s="53" t="s">
        <v>85</v>
      </c>
      <c r="I3" s="53" t="s">
        <v>86</v>
      </c>
      <c r="J3" s="53" t="s">
        <v>87</v>
      </c>
      <c r="K3" s="53" t="s">
        <v>88</v>
      </c>
      <c r="L3" s="53" t="s">
        <v>89</v>
      </c>
      <c r="M3" s="53" t="s">
        <v>90</v>
      </c>
      <c r="N3" s="53" t="s">
        <v>91</v>
      </c>
      <c r="O3" s="53" t="s">
        <v>92</v>
      </c>
      <c r="P3" s="53" t="s">
        <v>93</v>
      </c>
      <c r="Q3" s="53" t="s">
        <v>94</v>
      </c>
      <c r="R3" s="53" t="s">
        <v>95</v>
      </c>
      <c r="S3" s="53" t="s">
        <v>96</v>
      </c>
      <c r="T3" s="53" t="s">
        <v>97</v>
      </c>
      <c r="U3" s="53" t="s">
        <v>98</v>
      </c>
      <c r="V3" s="53" t="s">
        <v>99</v>
      </c>
      <c r="W3" s="53" t="s">
        <v>100</v>
      </c>
      <c r="X3" s="53" t="s">
        <v>101</v>
      </c>
      <c r="Y3" s="53" t="s">
        <v>102</v>
      </c>
      <c r="Z3" s="53" t="s">
        <v>103</v>
      </c>
      <c r="AA3" s="53" t="s">
        <v>104</v>
      </c>
      <c r="AB3" s="53" t="s">
        <v>105</v>
      </c>
      <c r="AC3" s="62" t="s">
        <v>106</v>
      </c>
      <c r="AD3" s="62" t="s">
        <v>107</v>
      </c>
      <c r="AE3" s="62" t="s">
        <v>108</v>
      </c>
      <c r="AF3" s="62" t="s">
        <v>109</v>
      </c>
      <c r="AG3" s="62" t="s">
        <v>110</v>
      </c>
      <c r="AH3" s="62" t="s">
        <v>111</v>
      </c>
      <c r="AI3" s="135" t="s">
        <v>112</v>
      </c>
      <c r="AJ3" s="176" t="s">
        <v>14</v>
      </c>
    </row>
    <row r="4" spans="1:36">
      <c r="A4" s="38" t="s">
        <v>15</v>
      </c>
      <c r="B4" s="38">
        <f>228191*1000</f>
        <v>228191000</v>
      </c>
      <c r="C4" s="38">
        <f>633898*1000</f>
        <v>633898000</v>
      </c>
      <c r="D4" s="38">
        <v>993666426</v>
      </c>
      <c r="E4" s="38">
        <v>1083260086</v>
      </c>
      <c r="F4" s="38">
        <v>1094819677</v>
      </c>
      <c r="G4" s="38">
        <v>1084864493</v>
      </c>
      <c r="H4" s="38">
        <v>1187672023</v>
      </c>
      <c r="I4" s="38">
        <v>1120064340</v>
      </c>
      <c r="J4" s="38">
        <v>851299713</v>
      </c>
      <c r="K4" s="38">
        <v>728507478</v>
      </c>
      <c r="L4" s="38">
        <v>687574606</v>
      </c>
      <c r="M4" s="38">
        <v>717828999</v>
      </c>
      <c r="N4" s="38">
        <v>771117952</v>
      </c>
      <c r="O4" s="38">
        <v>905499315</v>
      </c>
      <c r="P4" s="38">
        <f t="shared" ref="P4:Z4" si="0">P5+P23+P38+P52+P63</f>
        <v>848846681</v>
      </c>
      <c r="Q4" s="38">
        <f t="shared" si="0"/>
        <v>967309582</v>
      </c>
      <c r="R4" s="38">
        <f t="shared" si="0"/>
        <v>1276925831</v>
      </c>
      <c r="S4" s="38">
        <f t="shared" si="0"/>
        <v>1629097102</v>
      </c>
      <c r="T4" s="38">
        <f t="shared" si="0"/>
        <v>1937596498</v>
      </c>
      <c r="U4" s="38">
        <f t="shared" si="0"/>
        <v>2167250077</v>
      </c>
      <c r="V4" s="38">
        <f t="shared" si="0"/>
        <v>2198048112</v>
      </c>
      <c r="W4" s="38">
        <f t="shared" si="0"/>
        <v>2311136264</v>
      </c>
      <c r="X4" s="38">
        <f t="shared" si="0"/>
        <v>2898866072</v>
      </c>
      <c r="Y4" s="38">
        <f t="shared" si="0"/>
        <v>4093468281</v>
      </c>
      <c r="Z4" s="38">
        <f t="shared" si="0"/>
        <v>7110990042.1700001</v>
      </c>
      <c r="AA4" s="38">
        <f t="shared" ref="AA4:AD4" si="1">AA5+AA23+AA38+AA52+AA63</f>
        <v>8464286158.1699991</v>
      </c>
      <c r="AB4" s="38">
        <f t="shared" si="1"/>
        <v>6861107699.6500015</v>
      </c>
      <c r="AC4" s="38">
        <f t="shared" si="1"/>
        <v>6241768711.1900005</v>
      </c>
      <c r="AD4" s="38">
        <f t="shared" si="1"/>
        <v>5823218907.0799999</v>
      </c>
      <c r="AE4" s="38">
        <f t="shared" ref="AE4:AF4" si="2">AE5+AE23+AE38+AE52+AE63</f>
        <v>5145952295.6099997</v>
      </c>
      <c r="AF4" s="38">
        <f t="shared" si="2"/>
        <v>4447621337.5800009</v>
      </c>
      <c r="AG4" s="38">
        <f t="shared" ref="AG4:AH4" si="3">AG5+AG23+AG38+AG52+AG63</f>
        <v>3711374232.8399997</v>
      </c>
      <c r="AH4" s="38">
        <f t="shared" si="3"/>
        <v>3715956958.8200006</v>
      </c>
      <c r="AI4" s="38">
        <f t="shared" ref="AI4:AJ4" si="4">AI5+AI23+AI38+AI52+AI63</f>
        <v>3511638656.0900002</v>
      </c>
      <c r="AJ4" s="38">
        <f t="shared" si="4"/>
        <v>3565896504.1399999</v>
      </c>
    </row>
    <row r="5" spans="1:36">
      <c r="A5" s="39" t="s">
        <v>16</v>
      </c>
      <c r="B5" s="39">
        <f t="shared" ref="B5:O5" si="5">SUM(B7:B22)</f>
        <v>57635992</v>
      </c>
      <c r="C5" s="39">
        <f t="shared" si="5"/>
        <v>165211308</v>
      </c>
      <c r="D5" s="39">
        <f t="shared" si="5"/>
        <v>364378162</v>
      </c>
      <c r="E5" s="39">
        <f t="shared" si="5"/>
        <v>397513336</v>
      </c>
      <c r="F5" s="39">
        <f t="shared" si="5"/>
        <v>383087360</v>
      </c>
      <c r="G5" s="39">
        <f t="shared" si="5"/>
        <v>359624262</v>
      </c>
      <c r="H5" s="39">
        <f t="shared" si="5"/>
        <v>375516189</v>
      </c>
      <c r="I5" s="39">
        <f t="shared" si="5"/>
        <v>327894507</v>
      </c>
      <c r="J5" s="39">
        <f t="shared" si="5"/>
        <v>222256022</v>
      </c>
      <c r="K5" s="39">
        <f t="shared" si="5"/>
        <v>195588050</v>
      </c>
      <c r="L5" s="39">
        <f t="shared" si="5"/>
        <v>197157541</v>
      </c>
      <c r="M5" s="39">
        <f t="shared" si="5"/>
        <v>209749061</v>
      </c>
      <c r="N5" s="39">
        <f t="shared" si="5"/>
        <v>234058636</v>
      </c>
      <c r="O5" s="39">
        <f t="shared" si="5"/>
        <v>274551700</v>
      </c>
      <c r="P5" s="39">
        <f t="shared" ref="P5:Z5" si="6">SUM(P7:P22)</f>
        <v>288525276</v>
      </c>
      <c r="Q5" s="39">
        <f t="shared" si="6"/>
        <v>323810018</v>
      </c>
      <c r="R5" s="39">
        <f t="shared" si="6"/>
        <v>421835254</v>
      </c>
      <c r="S5" s="39">
        <f t="shared" si="6"/>
        <v>531631881</v>
      </c>
      <c r="T5" s="39">
        <f t="shared" si="6"/>
        <v>619285383</v>
      </c>
      <c r="U5" s="39">
        <f t="shared" si="6"/>
        <v>692308870</v>
      </c>
      <c r="V5" s="39">
        <f t="shared" si="6"/>
        <v>667659402</v>
      </c>
      <c r="W5" s="39">
        <f t="shared" si="6"/>
        <v>687433414</v>
      </c>
      <c r="X5" s="39">
        <f t="shared" si="6"/>
        <v>814309933</v>
      </c>
      <c r="Y5" s="39">
        <f t="shared" si="6"/>
        <v>1070553364</v>
      </c>
      <c r="Z5" s="39">
        <f t="shared" si="6"/>
        <v>1671636327.7399998</v>
      </c>
      <c r="AA5" s="39">
        <f t="shared" ref="AA5:AD5" si="7">SUM(AA7:AA22)</f>
        <v>1976770430.2800004</v>
      </c>
      <c r="AB5" s="39">
        <f t="shared" si="7"/>
        <v>1713651161.6700003</v>
      </c>
      <c r="AC5" s="39">
        <f t="shared" si="7"/>
        <v>1552266108.7200003</v>
      </c>
      <c r="AD5" s="39">
        <f t="shared" si="7"/>
        <v>1490250750.1100001</v>
      </c>
      <c r="AE5" s="39">
        <f t="shared" ref="AE5:AF5" si="8">SUM(AE7:AE22)</f>
        <v>1208480906.6599998</v>
      </c>
      <c r="AF5" s="39">
        <f t="shared" si="8"/>
        <v>1131500879.8500001</v>
      </c>
      <c r="AG5" s="39">
        <f t="shared" ref="AG5:AH5" si="9">SUM(AG7:AG22)</f>
        <v>1031239094.6499997</v>
      </c>
      <c r="AH5" s="39">
        <f t="shared" si="9"/>
        <v>1086803943.3599999</v>
      </c>
      <c r="AI5" s="39">
        <f t="shared" ref="AI5:AJ5" si="10">SUM(AI7:AI22)</f>
        <v>1015171042.5200001</v>
      </c>
      <c r="AJ5" s="39">
        <f t="shared" si="10"/>
        <v>1006760947.23</v>
      </c>
    </row>
    <row r="6" spans="1:36">
      <c r="A6" s="40" t="s">
        <v>113</v>
      </c>
      <c r="B6" s="40">
        <f t="shared" ref="B6:O6" si="11">(B5/B4)*100</f>
        <v>25.257784925785852</v>
      </c>
      <c r="C6" s="40">
        <f t="shared" si="11"/>
        <v>26.062758992771705</v>
      </c>
      <c r="D6" s="40">
        <f t="shared" si="11"/>
        <v>36.670068794293748</v>
      </c>
      <c r="E6" s="40">
        <f t="shared" si="11"/>
        <v>36.696019832858497</v>
      </c>
      <c r="F6" s="40">
        <f t="shared" si="11"/>
        <v>34.990909283776055</v>
      </c>
      <c r="G6" s="40">
        <f t="shared" si="11"/>
        <v>33.149233320884434</v>
      </c>
      <c r="H6" s="40">
        <f t="shared" si="11"/>
        <v>31.617835709513887</v>
      </c>
      <c r="I6" s="40">
        <f t="shared" si="11"/>
        <v>29.274613545861122</v>
      </c>
      <c r="J6" s="40">
        <f t="shared" si="11"/>
        <v>26.107846461825368</v>
      </c>
      <c r="K6" s="40">
        <f t="shared" si="11"/>
        <v>26.847775198815459</v>
      </c>
      <c r="L6" s="40">
        <f t="shared" si="11"/>
        <v>28.674348831317953</v>
      </c>
      <c r="M6" s="40">
        <f t="shared" si="11"/>
        <v>29.219920244542806</v>
      </c>
      <c r="N6" s="40">
        <f t="shared" si="11"/>
        <v>30.3531561407612</v>
      </c>
      <c r="O6" s="40">
        <f t="shared" si="11"/>
        <v>30.320475725594559</v>
      </c>
      <c r="P6" s="40">
        <f t="shared" ref="P6:Z6" si="12">(P5/P4)*100</f>
        <v>33.990269675095782</v>
      </c>
      <c r="Q6" s="40">
        <f t="shared" si="12"/>
        <v>33.475324138782284</v>
      </c>
      <c r="R6" s="40">
        <f t="shared" si="12"/>
        <v>33.035219725302902</v>
      </c>
      <c r="S6" s="40">
        <f t="shared" si="12"/>
        <v>32.633529354838913</v>
      </c>
      <c r="T6" s="40">
        <f t="shared" si="12"/>
        <v>31.961524684795339</v>
      </c>
      <c r="U6" s="40">
        <f t="shared" si="12"/>
        <v>31.944115602862201</v>
      </c>
      <c r="V6" s="40">
        <f t="shared" si="12"/>
        <v>30.375104091443106</v>
      </c>
      <c r="W6" s="40">
        <f t="shared" si="12"/>
        <v>29.744391306907382</v>
      </c>
      <c r="X6" s="40">
        <f t="shared" si="12"/>
        <v>28.090636572188632</v>
      </c>
      <c r="Y6" s="40">
        <f t="shared" si="12"/>
        <v>26.15272161675265</v>
      </c>
      <c r="Z6" s="40">
        <f t="shared" si="12"/>
        <v>23.507786086420687</v>
      </c>
      <c r="AA6" s="40">
        <f t="shared" ref="AA6:AE6" si="13">(AA5/AA4)*100</f>
        <v>23.354248584471101</v>
      </c>
      <c r="AB6" s="40">
        <f t="shared" si="13"/>
        <v>24.976304653509768</v>
      </c>
      <c r="AC6" s="40">
        <f t="shared" si="13"/>
        <v>24.86901038061788</v>
      </c>
      <c r="AD6" s="40">
        <f t="shared" si="13"/>
        <v>25.591528910206691</v>
      </c>
      <c r="AE6" s="40">
        <f t="shared" si="13"/>
        <v>23.484106288566885</v>
      </c>
      <c r="AF6" s="40">
        <f t="shared" ref="AF6:AG6" si="14">(AF5/AF4)*100</f>
        <v>25.440584842271264</v>
      </c>
      <c r="AG6" s="40">
        <f t="shared" si="14"/>
        <v>27.785909745374287</v>
      </c>
      <c r="AH6" s="40">
        <f t="shared" ref="AH6:AJ6" si="15">(AH5/AH4)*100</f>
        <v>29.246946490605037</v>
      </c>
      <c r="AI6" s="40">
        <f t="shared" si="15"/>
        <v>28.908755767324092</v>
      </c>
      <c r="AJ6" s="40">
        <f t="shared" si="15"/>
        <v>28.233038902311165</v>
      </c>
    </row>
    <row r="7" spans="1:36">
      <c r="A7" s="41" t="s">
        <v>18</v>
      </c>
      <c r="B7" s="41">
        <v>3920712</v>
      </c>
      <c r="C7" s="41">
        <v>9145986</v>
      </c>
      <c r="D7" s="41">
        <v>23400208</v>
      </c>
      <c r="E7" s="41">
        <v>21993738</v>
      </c>
      <c r="F7" s="41">
        <v>23036271</v>
      </c>
      <c r="G7" s="41">
        <v>19086951</v>
      </c>
      <c r="H7" s="41">
        <v>14185310</v>
      </c>
      <c r="I7" s="41">
        <v>17538275</v>
      </c>
      <c r="J7" s="41">
        <v>7890580</v>
      </c>
      <c r="K7" s="41">
        <v>4793290</v>
      </c>
      <c r="L7" s="41">
        <v>5070119</v>
      </c>
      <c r="M7" s="41">
        <v>4635511</v>
      </c>
      <c r="N7" s="41">
        <v>5564387</v>
      </c>
      <c r="O7" s="41">
        <v>6783965</v>
      </c>
      <c r="P7" s="41">
        <v>8359958</v>
      </c>
      <c r="Q7" s="41">
        <v>11250084</v>
      </c>
      <c r="R7" s="41">
        <v>16623703</v>
      </c>
      <c r="S7" s="41">
        <v>32702023</v>
      </c>
      <c r="T7" s="41">
        <v>27561700</v>
      </c>
      <c r="U7" s="41">
        <v>27469562</v>
      </c>
      <c r="V7" s="41">
        <v>27969579</v>
      </c>
      <c r="W7" s="41">
        <v>26936297</v>
      </c>
      <c r="X7" s="41">
        <v>36157941</v>
      </c>
      <c r="Y7" s="41">
        <v>67632721</v>
      </c>
      <c r="Z7" s="36">
        <v>115076595.78</v>
      </c>
      <c r="AA7" s="36">
        <v>120511061.16</v>
      </c>
      <c r="AB7" s="36">
        <v>112665149.05</v>
      </c>
      <c r="AC7" s="1">
        <v>118467211.57999998</v>
      </c>
      <c r="AD7" s="1">
        <v>115997301.50000001</v>
      </c>
      <c r="AE7" s="1">
        <v>116174124.48999999</v>
      </c>
      <c r="AF7" s="1">
        <v>108578048.98</v>
      </c>
      <c r="AG7" s="1">
        <v>99249211.12000002</v>
      </c>
      <c r="AH7" s="1">
        <v>87136938.689999968</v>
      </c>
      <c r="AI7" s="1">
        <v>53693375.490000002</v>
      </c>
      <c r="AJ7" s="1">
        <v>34200073.979999997</v>
      </c>
    </row>
    <row r="8" spans="1:36">
      <c r="A8" s="41" t="s">
        <v>19</v>
      </c>
      <c r="B8" s="41">
        <v>1197989</v>
      </c>
      <c r="C8" s="41">
        <v>8160093</v>
      </c>
      <c r="D8" s="41">
        <v>15657069</v>
      </c>
      <c r="E8" s="41">
        <v>13798860</v>
      </c>
      <c r="F8" s="41">
        <v>14258788</v>
      </c>
      <c r="G8" s="41">
        <v>8818784</v>
      </c>
      <c r="H8" s="41">
        <v>6092779</v>
      </c>
      <c r="I8" s="41">
        <v>5085250</v>
      </c>
      <c r="J8" s="41">
        <v>3325356</v>
      </c>
      <c r="K8" s="41">
        <v>2083904</v>
      </c>
      <c r="L8" s="41">
        <v>2071309</v>
      </c>
      <c r="M8" s="41">
        <v>2166618</v>
      </c>
      <c r="N8" s="41">
        <v>2897498</v>
      </c>
      <c r="O8" s="41">
        <v>3335898</v>
      </c>
      <c r="P8" s="41">
        <v>3631563</v>
      </c>
      <c r="Q8" s="41">
        <v>3319232</v>
      </c>
      <c r="R8" s="41">
        <v>4108471</v>
      </c>
      <c r="S8" s="41">
        <v>4766875</v>
      </c>
      <c r="T8" s="41">
        <v>5207965</v>
      </c>
      <c r="U8" s="41">
        <v>4885814</v>
      </c>
      <c r="V8" s="41">
        <v>4342609</v>
      </c>
      <c r="W8" s="41">
        <v>4639327</v>
      </c>
      <c r="X8" s="41">
        <v>4843450</v>
      </c>
      <c r="Y8" s="41">
        <v>6181097</v>
      </c>
      <c r="Z8" s="37">
        <v>9135842.8000000007</v>
      </c>
      <c r="AA8" s="37">
        <v>10477712.58</v>
      </c>
      <c r="AB8" s="37">
        <v>9748952.0599999987</v>
      </c>
      <c r="AC8" s="1">
        <v>9460451.7899999991</v>
      </c>
      <c r="AD8" s="1">
        <v>10085640.59</v>
      </c>
      <c r="AE8" s="1">
        <v>10032121.07</v>
      </c>
      <c r="AF8" s="1">
        <v>9584882.4000000004</v>
      </c>
      <c r="AG8" s="1">
        <v>9343274.1999999993</v>
      </c>
      <c r="AH8" s="1">
        <v>9973827.959999999</v>
      </c>
      <c r="AI8" s="1">
        <v>9713968.0700000022</v>
      </c>
      <c r="AJ8" s="1">
        <v>9565370.5999999996</v>
      </c>
    </row>
    <row r="9" spans="1:36">
      <c r="A9" s="41" t="s">
        <v>20</v>
      </c>
      <c r="B9" s="41">
        <v>14320</v>
      </c>
      <c r="C9" s="41">
        <v>159029</v>
      </c>
      <c r="D9" s="41">
        <v>16129407</v>
      </c>
      <c r="E9" s="41">
        <v>17862851</v>
      </c>
      <c r="F9" s="41">
        <v>2662938</v>
      </c>
      <c r="G9" s="41">
        <v>479253</v>
      </c>
      <c r="H9" s="41">
        <v>1248502</v>
      </c>
      <c r="I9" s="41">
        <v>1212320</v>
      </c>
      <c r="J9" s="41">
        <v>1020917</v>
      </c>
      <c r="K9" s="41">
        <v>879044</v>
      </c>
      <c r="L9" s="41">
        <v>841388</v>
      </c>
      <c r="M9" s="41">
        <v>950344</v>
      </c>
      <c r="N9" s="41">
        <v>855379</v>
      </c>
      <c r="O9" s="41">
        <v>883015</v>
      </c>
      <c r="P9" s="41">
        <v>860350</v>
      </c>
      <c r="Q9" s="41">
        <v>1046793</v>
      </c>
      <c r="R9" s="41">
        <v>1531571</v>
      </c>
      <c r="S9" s="41">
        <v>2081283</v>
      </c>
      <c r="T9" s="41">
        <v>2972380</v>
      </c>
      <c r="U9" s="41">
        <v>2984636</v>
      </c>
      <c r="V9" s="41">
        <v>1501324</v>
      </c>
      <c r="W9" s="41">
        <v>1605552</v>
      </c>
      <c r="X9" s="41">
        <v>2240700</v>
      </c>
      <c r="Y9" s="41">
        <v>3323577</v>
      </c>
      <c r="Z9" s="37">
        <v>5163977.1900000004</v>
      </c>
      <c r="AA9" s="37">
        <v>6929474.8200000003</v>
      </c>
      <c r="AB9" s="37">
        <v>6510011.8200000003</v>
      </c>
      <c r="AC9" s="1">
        <v>5358233.1899999995</v>
      </c>
      <c r="AD9" s="1">
        <v>5147971.3800000008</v>
      </c>
      <c r="AE9" s="1">
        <v>4748256.9000000004</v>
      </c>
      <c r="AF9" s="1">
        <v>3606652.31</v>
      </c>
      <c r="AG9" s="1">
        <v>3493153.1100000003</v>
      </c>
      <c r="AH9" s="1">
        <v>3442494.2600000002</v>
      </c>
      <c r="AI9" s="1">
        <v>2973449.5399999996</v>
      </c>
      <c r="AJ9" s="1">
        <v>3073829.2300000004</v>
      </c>
    </row>
    <row r="10" spans="1:36">
      <c r="A10" s="41" t="s">
        <v>21</v>
      </c>
      <c r="B10" s="41">
        <v>7670456</v>
      </c>
      <c r="C10" s="41">
        <v>31294451</v>
      </c>
      <c r="D10" s="41">
        <v>64612252</v>
      </c>
      <c r="E10" s="41">
        <v>72653518</v>
      </c>
      <c r="F10" s="41">
        <v>64380809</v>
      </c>
      <c r="G10" s="41">
        <v>64644985</v>
      </c>
      <c r="H10" s="41">
        <v>74548800</v>
      </c>
      <c r="I10" s="41">
        <v>62635249</v>
      </c>
      <c r="J10" s="41">
        <v>42585505</v>
      </c>
      <c r="K10" s="41">
        <v>44412110</v>
      </c>
      <c r="L10" s="41">
        <v>48274679</v>
      </c>
      <c r="M10" s="41">
        <v>51268071</v>
      </c>
      <c r="N10" s="41">
        <v>57061670</v>
      </c>
      <c r="O10" s="41">
        <v>65964493</v>
      </c>
      <c r="P10" s="41">
        <v>70978861</v>
      </c>
      <c r="Q10" s="41">
        <v>84382024</v>
      </c>
      <c r="R10" s="41">
        <v>110348189</v>
      </c>
      <c r="S10" s="41">
        <v>140148627</v>
      </c>
      <c r="T10" s="41">
        <v>158036215</v>
      </c>
      <c r="U10" s="41">
        <v>173257308</v>
      </c>
      <c r="V10" s="41">
        <v>170069970</v>
      </c>
      <c r="W10" s="41">
        <v>183990466</v>
      </c>
      <c r="X10" s="41">
        <v>223009893</v>
      </c>
      <c r="Y10" s="41">
        <v>319887151</v>
      </c>
      <c r="Z10" s="37">
        <v>510318352.13999987</v>
      </c>
      <c r="AA10" s="37">
        <v>609135535.19000018</v>
      </c>
      <c r="AB10" s="37">
        <v>596877695.68000007</v>
      </c>
      <c r="AC10" s="1">
        <v>553622917.14000034</v>
      </c>
      <c r="AD10" s="1">
        <v>511226874.01999986</v>
      </c>
      <c r="AE10" s="1">
        <v>265922789.19000003</v>
      </c>
      <c r="AF10" s="1">
        <v>245946717.5</v>
      </c>
      <c r="AG10" s="1">
        <v>228474863.75999993</v>
      </c>
      <c r="AH10" s="1">
        <v>251810369.01999995</v>
      </c>
      <c r="AI10" s="1">
        <v>233144361.99000004</v>
      </c>
      <c r="AJ10" s="1">
        <v>249129276.3899999</v>
      </c>
    </row>
    <row r="11" spans="1:36">
      <c r="A11" s="41" t="s">
        <v>22</v>
      </c>
      <c r="B11" s="41">
        <v>4983019</v>
      </c>
      <c r="C11" s="41">
        <v>10933938</v>
      </c>
      <c r="D11" s="41">
        <v>17456664</v>
      </c>
      <c r="E11" s="41">
        <v>19168244</v>
      </c>
      <c r="F11" s="41">
        <v>22048638</v>
      </c>
      <c r="G11" s="41">
        <v>20742958</v>
      </c>
      <c r="H11" s="41">
        <v>22338576</v>
      </c>
      <c r="I11" s="41">
        <v>25679096</v>
      </c>
      <c r="J11" s="41">
        <v>16547729</v>
      </c>
      <c r="K11" s="41">
        <v>13870419</v>
      </c>
      <c r="L11" s="41">
        <v>14944937</v>
      </c>
      <c r="M11" s="41">
        <v>18128140</v>
      </c>
      <c r="N11" s="41">
        <v>18576616</v>
      </c>
      <c r="O11" s="41">
        <v>24731172</v>
      </c>
      <c r="P11" s="41">
        <v>27106631</v>
      </c>
      <c r="Q11" s="41">
        <v>32733942</v>
      </c>
      <c r="R11" s="41">
        <v>46815629</v>
      </c>
      <c r="S11" s="41">
        <v>58494235</v>
      </c>
      <c r="T11" s="41">
        <v>77036499</v>
      </c>
      <c r="U11" s="41">
        <v>97409827</v>
      </c>
      <c r="V11" s="41">
        <v>99208104</v>
      </c>
      <c r="W11" s="41">
        <v>97146203</v>
      </c>
      <c r="X11" s="41">
        <v>115078953</v>
      </c>
      <c r="Y11" s="41">
        <v>104557992</v>
      </c>
      <c r="Z11" s="37">
        <v>170647902.11000001</v>
      </c>
      <c r="AA11" s="37">
        <v>219309239.67000002</v>
      </c>
      <c r="AB11" s="37">
        <v>177130799.96000004</v>
      </c>
      <c r="AC11" s="1">
        <v>140404984.80000004</v>
      </c>
      <c r="AD11" s="1">
        <v>134043341.56999995</v>
      </c>
      <c r="AE11" s="1">
        <v>112358683.37</v>
      </c>
      <c r="AF11" s="1">
        <v>96979841.229999989</v>
      </c>
      <c r="AG11" s="1">
        <v>79743535.090000018</v>
      </c>
      <c r="AH11" s="1">
        <v>79631886.319999993</v>
      </c>
      <c r="AI11" s="1">
        <v>68523207.659999996</v>
      </c>
      <c r="AJ11" s="1">
        <v>64446185.150000006</v>
      </c>
    </row>
    <row r="12" spans="1:36">
      <c r="A12" s="41" t="s">
        <v>23</v>
      </c>
      <c r="B12" s="41">
        <v>4864417</v>
      </c>
      <c r="C12" s="41">
        <v>15595731</v>
      </c>
      <c r="D12" s="41">
        <v>18947176</v>
      </c>
      <c r="E12" s="41">
        <v>15885185</v>
      </c>
      <c r="F12" s="41">
        <v>15568865</v>
      </c>
      <c r="G12" s="41">
        <v>14837707</v>
      </c>
      <c r="H12" s="41">
        <v>17276495</v>
      </c>
      <c r="I12" s="41">
        <v>13715252</v>
      </c>
      <c r="J12" s="41">
        <v>10833320</v>
      </c>
      <c r="K12" s="41">
        <v>9546415</v>
      </c>
      <c r="L12" s="41">
        <v>9733903</v>
      </c>
      <c r="M12" s="41">
        <v>10698055</v>
      </c>
      <c r="N12" s="41">
        <v>11824297</v>
      </c>
      <c r="O12" s="41">
        <v>13662061</v>
      </c>
      <c r="P12" s="41">
        <v>12141835</v>
      </c>
      <c r="Q12" s="41">
        <v>13497295</v>
      </c>
      <c r="R12" s="41">
        <v>17678426</v>
      </c>
      <c r="S12" s="41">
        <v>23730306</v>
      </c>
      <c r="T12" s="41">
        <v>31324346</v>
      </c>
      <c r="U12" s="41">
        <v>43863896</v>
      </c>
      <c r="V12" s="41">
        <v>31459070</v>
      </c>
      <c r="W12" s="41">
        <v>34472806</v>
      </c>
      <c r="X12" s="41">
        <v>39426770</v>
      </c>
      <c r="Y12" s="41">
        <v>44449680</v>
      </c>
      <c r="Z12" s="37">
        <v>58492689.699999996</v>
      </c>
      <c r="AA12" s="37">
        <v>78231314.870000005</v>
      </c>
      <c r="AB12" s="37">
        <v>58357514.030000001</v>
      </c>
      <c r="AC12" s="1">
        <v>47618673.239999995</v>
      </c>
      <c r="AD12" s="1">
        <v>42970202.380000003</v>
      </c>
      <c r="AE12" s="1">
        <v>40229607.719999999</v>
      </c>
      <c r="AF12" s="1">
        <v>35557724.280000001</v>
      </c>
      <c r="AG12" s="1">
        <v>37106338.019999996</v>
      </c>
      <c r="AH12" s="1">
        <v>39096191.020000003</v>
      </c>
      <c r="AI12" s="1">
        <v>42872217.289999999</v>
      </c>
      <c r="AJ12" s="1">
        <v>45270314.61999999</v>
      </c>
    </row>
    <row r="13" spans="1:36">
      <c r="A13" s="41" t="s">
        <v>24</v>
      </c>
      <c r="B13" s="41">
        <v>6829433</v>
      </c>
      <c r="C13" s="41">
        <v>12399414</v>
      </c>
      <c r="D13" s="41">
        <v>37917913</v>
      </c>
      <c r="E13" s="41">
        <v>42854162</v>
      </c>
      <c r="F13" s="41">
        <v>38135381</v>
      </c>
      <c r="G13" s="41">
        <v>32859496</v>
      </c>
      <c r="H13" s="41">
        <v>32118239</v>
      </c>
      <c r="I13" s="41">
        <v>24476453</v>
      </c>
      <c r="J13" s="41">
        <v>16325764</v>
      </c>
      <c r="K13" s="41">
        <v>12686720</v>
      </c>
      <c r="L13" s="41">
        <v>11342122</v>
      </c>
      <c r="M13" s="41">
        <v>10459913</v>
      </c>
      <c r="N13" s="41">
        <v>10088179</v>
      </c>
      <c r="O13" s="41">
        <v>11844648</v>
      </c>
      <c r="P13" s="41">
        <v>14513873</v>
      </c>
      <c r="Q13" s="41">
        <v>15843264</v>
      </c>
      <c r="R13" s="41">
        <v>21098936</v>
      </c>
      <c r="S13" s="41">
        <v>24123060</v>
      </c>
      <c r="T13" s="41">
        <v>24098670</v>
      </c>
      <c r="U13" s="41">
        <v>26829357</v>
      </c>
      <c r="V13" s="41">
        <v>23132417</v>
      </c>
      <c r="W13" s="41">
        <v>28701701</v>
      </c>
      <c r="X13" s="41">
        <v>35847047</v>
      </c>
      <c r="Y13" s="41">
        <v>44772961</v>
      </c>
      <c r="Z13" s="37">
        <v>55769823.439999998</v>
      </c>
      <c r="AA13" s="37">
        <v>63419030.07</v>
      </c>
      <c r="AB13" s="37">
        <v>60322002.449999988</v>
      </c>
      <c r="AC13" s="1">
        <v>52291495.489999995</v>
      </c>
      <c r="AD13" s="1">
        <v>52839158.639999993</v>
      </c>
      <c r="AE13" s="1">
        <v>55459507.940000005</v>
      </c>
      <c r="AF13" s="1">
        <v>53772943.599999994</v>
      </c>
      <c r="AG13" s="1">
        <v>51466021.020000003</v>
      </c>
      <c r="AH13" s="1">
        <v>54075171.779999994</v>
      </c>
      <c r="AI13" s="1">
        <v>54820330.030000009</v>
      </c>
      <c r="AJ13" s="1">
        <v>53271761.510000005</v>
      </c>
    </row>
    <row r="14" spans="1:36">
      <c r="A14" s="41" t="s">
        <v>25</v>
      </c>
      <c r="B14" s="41">
        <v>1608170</v>
      </c>
      <c r="C14" s="41">
        <v>5433026</v>
      </c>
      <c r="D14" s="41">
        <v>9026797</v>
      </c>
      <c r="E14" s="41">
        <v>8219972</v>
      </c>
      <c r="F14" s="41">
        <v>10260936</v>
      </c>
      <c r="G14" s="41">
        <v>9315068</v>
      </c>
      <c r="H14" s="41">
        <v>13078199</v>
      </c>
      <c r="I14" s="41">
        <v>15375573</v>
      </c>
      <c r="J14" s="41">
        <v>11318588</v>
      </c>
      <c r="K14" s="41">
        <v>9734472</v>
      </c>
      <c r="L14" s="41">
        <v>8043719</v>
      </c>
      <c r="M14" s="41">
        <v>7679962</v>
      </c>
      <c r="N14" s="41">
        <v>7322928</v>
      </c>
      <c r="O14" s="41">
        <v>8503145</v>
      </c>
      <c r="P14" s="41">
        <v>8420524</v>
      </c>
      <c r="Q14" s="41">
        <v>9079491</v>
      </c>
      <c r="R14" s="41">
        <v>10877235</v>
      </c>
      <c r="S14" s="41">
        <v>14099551</v>
      </c>
      <c r="T14" s="41">
        <v>17819903</v>
      </c>
      <c r="U14" s="41">
        <v>20159208</v>
      </c>
      <c r="V14" s="41">
        <v>20611610</v>
      </c>
      <c r="W14" s="41">
        <v>21648585</v>
      </c>
      <c r="X14" s="41">
        <v>26545647</v>
      </c>
      <c r="Y14" s="41">
        <v>39033556</v>
      </c>
      <c r="Z14" s="37">
        <v>55958934.910000004</v>
      </c>
      <c r="AA14" s="37">
        <v>66074428.610000007</v>
      </c>
      <c r="AB14" s="37">
        <v>58862979.549999997</v>
      </c>
      <c r="AC14" s="1">
        <v>48828466.610000007</v>
      </c>
      <c r="AD14" s="1">
        <v>42283609.259999998</v>
      </c>
      <c r="AE14" s="1">
        <v>38830822.819999993</v>
      </c>
      <c r="AF14" s="1">
        <v>34541528.689999998</v>
      </c>
      <c r="AG14" s="1">
        <v>31425238.600000001</v>
      </c>
      <c r="AH14" s="1">
        <v>35929648.740000002</v>
      </c>
      <c r="AI14" s="1">
        <v>32755852.900000002</v>
      </c>
      <c r="AJ14" s="1">
        <v>30369612.16</v>
      </c>
    </row>
    <row r="15" spans="1:36">
      <c r="A15" s="41" t="s">
        <v>26</v>
      </c>
      <c r="B15" s="41">
        <v>1129810</v>
      </c>
      <c r="C15" s="41">
        <v>2317613</v>
      </c>
      <c r="D15" s="41">
        <v>5570044</v>
      </c>
      <c r="E15" s="41">
        <v>8277591</v>
      </c>
      <c r="F15" s="41">
        <v>8161174</v>
      </c>
      <c r="G15" s="41">
        <v>8537941</v>
      </c>
      <c r="H15" s="41">
        <v>7340961</v>
      </c>
      <c r="I15" s="41">
        <v>5865042</v>
      </c>
      <c r="J15" s="41">
        <v>4203135</v>
      </c>
      <c r="K15" s="41">
        <v>3954620</v>
      </c>
      <c r="L15" s="41">
        <v>3164247</v>
      </c>
      <c r="M15" s="41">
        <v>2840825</v>
      </c>
      <c r="N15" s="41">
        <v>2648625</v>
      </c>
      <c r="O15" s="41">
        <v>2374386</v>
      </c>
      <c r="P15" s="41">
        <v>2590317</v>
      </c>
      <c r="Q15" s="41">
        <v>2859312</v>
      </c>
      <c r="R15" s="41">
        <v>3413394</v>
      </c>
      <c r="S15" s="41">
        <v>3871766</v>
      </c>
      <c r="T15" s="41">
        <v>3854187</v>
      </c>
      <c r="U15" s="41">
        <v>3756595</v>
      </c>
      <c r="V15" s="41">
        <v>3325477</v>
      </c>
      <c r="W15" s="41">
        <v>3704778</v>
      </c>
      <c r="X15" s="41">
        <v>3831492</v>
      </c>
      <c r="Y15" s="41">
        <v>4390871</v>
      </c>
      <c r="Z15" s="37">
        <v>6922309.29</v>
      </c>
      <c r="AA15" s="37">
        <v>8295977.3799999999</v>
      </c>
      <c r="AB15" s="37">
        <v>7729716.5800000001</v>
      </c>
      <c r="AC15" s="1">
        <v>5921976.8900000006</v>
      </c>
      <c r="AD15" s="1">
        <v>5617175.8900000006</v>
      </c>
      <c r="AE15" s="1">
        <v>4985285.9300000006</v>
      </c>
      <c r="AF15" s="1">
        <v>4181683.46</v>
      </c>
      <c r="AG15" s="1">
        <v>3541000.6199999996</v>
      </c>
      <c r="AH15" s="1">
        <v>3901182.1</v>
      </c>
      <c r="AI15" s="1">
        <v>4005976.95</v>
      </c>
      <c r="AJ15" s="1">
        <v>3742509.9000000004</v>
      </c>
    </row>
    <row r="16" spans="1:36">
      <c r="A16" s="41" t="s">
        <v>27</v>
      </c>
      <c r="B16" s="41">
        <v>3375795</v>
      </c>
      <c r="C16" s="41">
        <v>5992519</v>
      </c>
      <c r="D16" s="41">
        <v>11585275</v>
      </c>
      <c r="E16" s="41">
        <v>12730424</v>
      </c>
      <c r="F16" s="41">
        <v>11152241</v>
      </c>
      <c r="G16" s="41">
        <v>13071671</v>
      </c>
      <c r="H16" s="41">
        <v>10939603</v>
      </c>
      <c r="I16" s="41">
        <v>6509450</v>
      </c>
      <c r="J16" s="41">
        <v>4208489</v>
      </c>
      <c r="K16" s="41">
        <v>3384786</v>
      </c>
      <c r="L16" s="41">
        <v>3285522</v>
      </c>
      <c r="M16" s="41">
        <v>3164644</v>
      </c>
      <c r="N16" s="41">
        <v>3642250</v>
      </c>
      <c r="O16" s="41">
        <v>3684952</v>
      </c>
      <c r="P16" s="41">
        <v>3560934</v>
      </c>
      <c r="Q16" s="41">
        <v>3998389</v>
      </c>
      <c r="R16" s="41">
        <v>5344134</v>
      </c>
      <c r="S16" s="41">
        <v>6231739</v>
      </c>
      <c r="T16" s="41">
        <v>6758608</v>
      </c>
      <c r="U16" s="41">
        <v>7489493</v>
      </c>
      <c r="V16" s="41">
        <v>8417804</v>
      </c>
      <c r="W16" s="41">
        <v>8866043</v>
      </c>
      <c r="X16" s="41">
        <v>11812780</v>
      </c>
      <c r="Y16" s="41">
        <v>16880263</v>
      </c>
      <c r="Z16" s="37">
        <v>27615381.559999995</v>
      </c>
      <c r="AA16" s="37">
        <v>33964576.409999996</v>
      </c>
      <c r="AB16" s="37">
        <v>19121668.91</v>
      </c>
      <c r="AC16" s="1">
        <v>18204958.699999999</v>
      </c>
      <c r="AD16" s="1">
        <v>19985937.190000001</v>
      </c>
      <c r="AE16" s="1">
        <v>19371820.060000002</v>
      </c>
      <c r="AF16" s="1">
        <v>18715254.690000001</v>
      </c>
      <c r="AG16" s="1">
        <v>17060877.549999997</v>
      </c>
      <c r="AH16" s="1">
        <v>19333081.179999996</v>
      </c>
      <c r="AI16" s="1">
        <v>18911931.43</v>
      </c>
      <c r="AJ16" s="1">
        <v>19437223.330000002</v>
      </c>
    </row>
    <row r="17" spans="1:36">
      <c r="A17" s="41" t="s">
        <v>28</v>
      </c>
      <c r="B17" s="41">
        <v>1503755</v>
      </c>
      <c r="C17" s="41">
        <v>4639867</v>
      </c>
      <c r="D17" s="41">
        <v>13206454</v>
      </c>
      <c r="E17" s="41">
        <v>15183287</v>
      </c>
      <c r="F17" s="41">
        <v>15140615</v>
      </c>
      <c r="G17" s="41">
        <v>14099468</v>
      </c>
      <c r="H17" s="41">
        <v>14828173</v>
      </c>
      <c r="I17" s="41">
        <v>11097016</v>
      </c>
      <c r="J17" s="41">
        <v>8032268</v>
      </c>
      <c r="K17" s="41">
        <v>7804806</v>
      </c>
      <c r="L17" s="41">
        <v>7418044</v>
      </c>
      <c r="M17" s="41">
        <v>7814360</v>
      </c>
      <c r="N17" s="41">
        <v>7878462</v>
      </c>
      <c r="O17" s="41">
        <v>9957160</v>
      </c>
      <c r="P17" s="41">
        <v>9718387</v>
      </c>
      <c r="Q17" s="41">
        <v>11072425</v>
      </c>
      <c r="R17" s="41">
        <v>14273620</v>
      </c>
      <c r="S17" s="41">
        <v>18123462</v>
      </c>
      <c r="T17" s="41">
        <v>19251721</v>
      </c>
      <c r="U17" s="41">
        <v>18608341</v>
      </c>
      <c r="V17" s="41">
        <v>17769232</v>
      </c>
      <c r="W17" s="41">
        <v>18611531</v>
      </c>
      <c r="X17" s="41">
        <v>19457029</v>
      </c>
      <c r="Y17" s="41">
        <v>25106394</v>
      </c>
      <c r="Z17" s="37">
        <v>40969679.399999991</v>
      </c>
      <c r="AA17" s="37">
        <v>42645541.460000001</v>
      </c>
      <c r="AB17" s="37">
        <v>35254963.499999993</v>
      </c>
      <c r="AC17" s="1">
        <v>29859917.460000001</v>
      </c>
      <c r="AD17" s="1">
        <v>28551437.579999998</v>
      </c>
      <c r="AE17" s="1">
        <v>37636119.039999999</v>
      </c>
      <c r="AF17" s="1">
        <v>40471658.100000001</v>
      </c>
      <c r="AG17" s="1">
        <v>38018201.310000002</v>
      </c>
      <c r="AH17" s="1">
        <v>49381921.169999994</v>
      </c>
      <c r="AI17" s="1">
        <v>84654271.090000004</v>
      </c>
      <c r="AJ17" s="1">
        <v>82555988.290000007</v>
      </c>
    </row>
    <row r="18" spans="1:36">
      <c r="A18" s="41" t="s">
        <v>29</v>
      </c>
      <c r="B18" s="41">
        <v>2339833</v>
      </c>
      <c r="C18" s="41">
        <v>6375383</v>
      </c>
      <c r="D18" s="41">
        <v>10177177</v>
      </c>
      <c r="E18" s="41">
        <v>10307656</v>
      </c>
      <c r="F18" s="41">
        <v>9635762</v>
      </c>
      <c r="G18" s="41">
        <v>8398900</v>
      </c>
      <c r="H18" s="41">
        <v>6944344</v>
      </c>
      <c r="I18" s="41">
        <v>7179025</v>
      </c>
      <c r="J18" s="41">
        <v>6691859</v>
      </c>
      <c r="K18" s="41">
        <v>5981787</v>
      </c>
      <c r="L18" s="41">
        <v>5005240</v>
      </c>
      <c r="M18" s="41">
        <v>3792975</v>
      </c>
      <c r="N18" s="41">
        <v>3853089</v>
      </c>
      <c r="O18" s="41">
        <v>4057754</v>
      </c>
      <c r="P18" s="41">
        <v>3140138</v>
      </c>
      <c r="Q18" s="41">
        <v>3103837</v>
      </c>
      <c r="R18" s="41">
        <v>4137217</v>
      </c>
      <c r="S18" s="41">
        <v>4018132</v>
      </c>
      <c r="T18" s="41">
        <v>4574684</v>
      </c>
      <c r="U18" s="41">
        <v>4632247</v>
      </c>
      <c r="V18" s="41">
        <v>4636612</v>
      </c>
      <c r="W18" s="41">
        <v>4589096</v>
      </c>
      <c r="X18" s="41">
        <v>6805578</v>
      </c>
      <c r="Y18" s="41">
        <v>8579019</v>
      </c>
      <c r="Z18" s="37">
        <v>15178435.649999999</v>
      </c>
      <c r="AA18" s="37">
        <v>18708465.34</v>
      </c>
      <c r="AB18" s="37">
        <v>15693475.09</v>
      </c>
      <c r="AC18" s="1">
        <v>14437926.440000001</v>
      </c>
      <c r="AD18" s="1">
        <v>13221909.209999999</v>
      </c>
      <c r="AE18" s="1">
        <v>13160247.549999999</v>
      </c>
      <c r="AF18" s="1">
        <v>12844039.130000001</v>
      </c>
      <c r="AG18" s="1">
        <v>9161591.9100000001</v>
      </c>
      <c r="AH18" s="1">
        <v>9898067.2200000007</v>
      </c>
      <c r="AI18" s="1">
        <v>15311543.5</v>
      </c>
      <c r="AJ18" s="1">
        <v>14544123.450000001</v>
      </c>
    </row>
    <row r="19" spans="1:36">
      <c r="A19" s="41" t="s">
        <v>30</v>
      </c>
      <c r="B19" s="41">
        <v>5038925</v>
      </c>
      <c r="C19" s="41">
        <v>14340264</v>
      </c>
      <c r="D19" s="41">
        <v>22120107</v>
      </c>
      <c r="E19" s="41">
        <v>24307652</v>
      </c>
      <c r="F19" s="41">
        <v>25802086</v>
      </c>
      <c r="G19" s="41">
        <v>27363857</v>
      </c>
      <c r="H19" s="41">
        <v>22909958</v>
      </c>
      <c r="I19" s="41">
        <v>17831774</v>
      </c>
      <c r="J19" s="41">
        <v>10641944</v>
      </c>
      <c r="K19" s="41">
        <v>9104908</v>
      </c>
      <c r="L19" s="41">
        <v>7999892</v>
      </c>
      <c r="M19" s="41">
        <v>8322541</v>
      </c>
      <c r="N19" s="41">
        <v>11603900</v>
      </c>
      <c r="O19" s="41">
        <v>14097165</v>
      </c>
      <c r="P19" s="41">
        <v>14208447</v>
      </c>
      <c r="Q19" s="41">
        <v>17643392</v>
      </c>
      <c r="R19" s="41">
        <v>25061140</v>
      </c>
      <c r="S19" s="41">
        <v>33730512</v>
      </c>
      <c r="T19" s="41">
        <v>39439252</v>
      </c>
      <c r="U19" s="41">
        <v>43278407</v>
      </c>
      <c r="V19" s="41">
        <v>43749609</v>
      </c>
      <c r="W19" s="41">
        <v>43721137</v>
      </c>
      <c r="X19" s="41">
        <v>51847726</v>
      </c>
      <c r="Y19" s="41">
        <v>68717500</v>
      </c>
      <c r="Z19" s="37">
        <v>84899913.799999997</v>
      </c>
      <c r="AA19" s="37">
        <v>93641298.800000012</v>
      </c>
      <c r="AB19" s="37">
        <v>79629676.440000013</v>
      </c>
      <c r="AC19" s="1">
        <v>78469326.499999985</v>
      </c>
      <c r="AD19" s="1">
        <v>78618213.310000002</v>
      </c>
      <c r="AE19" s="1">
        <v>73375248.400000006</v>
      </c>
      <c r="AF19" s="1">
        <v>67262471.300000012</v>
      </c>
      <c r="AG19" s="1">
        <v>67515305.019999996</v>
      </c>
      <c r="AH19" s="1">
        <v>70706834.760000005</v>
      </c>
      <c r="AI19" s="1">
        <v>38992711.120000005</v>
      </c>
      <c r="AJ19" s="1">
        <v>41446529.959999993</v>
      </c>
    </row>
    <row r="20" spans="1:36">
      <c r="A20" s="41" t="s">
        <v>31</v>
      </c>
      <c r="B20" s="41">
        <v>8170653</v>
      </c>
      <c r="C20" s="41">
        <v>22223696</v>
      </c>
      <c r="D20" s="41">
        <v>84349313</v>
      </c>
      <c r="E20" s="41">
        <v>95476904</v>
      </c>
      <c r="F20" s="41">
        <v>100570956</v>
      </c>
      <c r="G20" s="41">
        <v>91538061</v>
      </c>
      <c r="H20" s="41">
        <v>96961346</v>
      </c>
      <c r="I20" s="41">
        <v>78191152</v>
      </c>
      <c r="J20" s="41">
        <v>53658835</v>
      </c>
      <c r="K20" s="41">
        <v>44477962</v>
      </c>
      <c r="L20" s="41">
        <v>45578498</v>
      </c>
      <c r="M20" s="41">
        <v>49382426</v>
      </c>
      <c r="N20" s="41">
        <v>56159951</v>
      </c>
      <c r="O20" s="41">
        <v>67680886</v>
      </c>
      <c r="P20" s="41">
        <v>73422617</v>
      </c>
      <c r="Q20" s="41">
        <v>81022556</v>
      </c>
      <c r="R20" s="41">
        <v>101812682</v>
      </c>
      <c r="S20" s="41">
        <v>117569056</v>
      </c>
      <c r="T20" s="41">
        <v>145682437</v>
      </c>
      <c r="U20" s="41">
        <v>154559494</v>
      </c>
      <c r="V20" s="41">
        <v>151043471</v>
      </c>
      <c r="W20" s="41">
        <v>145047445</v>
      </c>
      <c r="X20" s="41">
        <v>162086397</v>
      </c>
      <c r="Y20" s="41">
        <v>217324184</v>
      </c>
      <c r="Z20" s="37">
        <v>328792561.93000007</v>
      </c>
      <c r="AA20" s="37">
        <v>369333557.92000008</v>
      </c>
      <c r="AB20" s="37">
        <v>278492265.92999995</v>
      </c>
      <c r="AC20" s="1">
        <v>237775685.77000007</v>
      </c>
      <c r="AD20" s="1">
        <v>231931927.93000007</v>
      </c>
      <c r="AE20" s="1">
        <v>228058362.94</v>
      </c>
      <c r="AF20" s="1">
        <v>225458395.01000002</v>
      </c>
      <c r="AG20" s="1">
        <v>201692051.24000004</v>
      </c>
      <c r="AH20" s="1">
        <v>205232314.74000007</v>
      </c>
      <c r="AI20" s="1">
        <v>203466486.41999999</v>
      </c>
      <c r="AJ20" s="1">
        <v>203676298.51000011</v>
      </c>
    </row>
    <row r="21" spans="1:36">
      <c r="A21" s="41" t="s">
        <v>32</v>
      </c>
      <c r="B21" s="41">
        <v>3683657</v>
      </c>
      <c r="C21" s="41">
        <v>10719032</v>
      </c>
      <c r="D21" s="41">
        <v>8725378</v>
      </c>
      <c r="E21" s="41">
        <v>12068789</v>
      </c>
      <c r="F21" s="41">
        <v>15720766</v>
      </c>
      <c r="G21" s="41">
        <v>18633811</v>
      </c>
      <c r="H21" s="41">
        <v>26096687</v>
      </c>
      <c r="I21" s="41">
        <v>27386020</v>
      </c>
      <c r="J21" s="41">
        <v>18550368</v>
      </c>
      <c r="K21" s="41">
        <v>17424725</v>
      </c>
      <c r="L21" s="41">
        <v>18998360</v>
      </c>
      <c r="M21" s="41">
        <v>22574322</v>
      </c>
      <c r="N21" s="41">
        <v>27954887</v>
      </c>
      <c r="O21" s="41">
        <v>30372042</v>
      </c>
      <c r="P21" s="41">
        <v>29995805</v>
      </c>
      <c r="Q21" s="41">
        <v>26436416</v>
      </c>
      <c r="R21" s="41">
        <v>30191566</v>
      </c>
      <c r="S21" s="41">
        <v>36854173</v>
      </c>
      <c r="T21" s="41">
        <v>43811518</v>
      </c>
      <c r="U21" s="41">
        <v>51134317</v>
      </c>
      <c r="V21" s="41">
        <v>48377782</v>
      </c>
      <c r="W21" s="41">
        <v>51526535</v>
      </c>
      <c r="X21" s="41">
        <v>59852063</v>
      </c>
      <c r="Y21" s="41">
        <v>76792845</v>
      </c>
      <c r="Z21" s="37">
        <v>142250142.30000001</v>
      </c>
      <c r="AA21" s="37">
        <v>172471858.47</v>
      </c>
      <c r="AB21" s="37">
        <v>119250619.98</v>
      </c>
      <c r="AC21" s="1">
        <v>108839559.08999997</v>
      </c>
      <c r="AD21" s="1">
        <v>111771597.45000002</v>
      </c>
      <c r="AE21" s="1">
        <v>108033642.64999999</v>
      </c>
      <c r="AF21" s="1">
        <v>98643183.949999988</v>
      </c>
      <c r="AG21" s="1">
        <v>88836719.400000006</v>
      </c>
      <c r="AH21" s="1">
        <v>99904897.339999989</v>
      </c>
      <c r="AI21" s="1">
        <v>84664822.099999994</v>
      </c>
      <c r="AJ21" s="1">
        <v>84312627.309999987</v>
      </c>
    </row>
    <row r="22" spans="1:36">
      <c r="A22" s="42" t="s">
        <v>33</v>
      </c>
      <c r="B22" s="42">
        <v>1305048</v>
      </c>
      <c r="C22" s="42">
        <v>5481266</v>
      </c>
      <c r="D22" s="42">
        <v>5496928</v>
      </c>
      <c r="E22" s="42">
        <v>6724503</v>
      </c>
      <c r="F22" s="42">
        <v>6551134</v>
      </c>
      <c r="G22" s="42">
        <v>7195351</v>
      </c>
      <c r="H22" s="42">
        <v>8608217</v>
      </c>
      <c r="I22" s="42">
        <v>8117560</v>
      </c>
      <c r="J22" s="42">
        <v>6421365</v>
      </c>
      <c r="K22" s="42">
        <v>5448082</v>
      </c>
      <c r="L22" s="42">
        <v>5385562</v>
      </c>
      <c r="M22" s="42">
        <v>5870354</v>
      </c>
      <c r="N22" s="42">
        <v>6126518</v>
      </c>
      <c r="O22" s="42">
        <v>6618958</v>
      </c>
      <c r="P22" s="42">
        <v>5875036</v>
      </c>
      <c r="Q22" s="42">
        <v>6521566</v>
      </c>
      <c r="R22" s="42">
        <v>8519341</v>
      </c>
      <c r="S22" s="42">
        <v>11087081</v>
      </c>
      <c r="T22" s="42">
        <v>11855298</v>
      </c>
      <c r="U22" s="42">
        <v>11990368</v>
      </c>
      <c r="V22" s="42">
        <v>12044732</v>
      </c>
      <c r="W22" s="42">
        <v>12225912</v>
      </c>
      <c r="X22" s="42">
        <v>15466467</v>
      </c>
      <c r="Y22" s="42">
        <v>22923553</v>
      </c>
      <c r="Z22" s="37">
        <v>44443785.739999995</v>
      </c>
      <c r="AA22" s="37">
        <v>63621357.530000001</v>
      </c>
      <c r="AB22" s="37">
        <v>78003670.640000001</v>
      </c>
      <c r="AC22" s="15">
        <v>82704324.030000001</v>
      </c>
      <c r="AD22" s="15">
        <v>85958452.210000008</v>
      </c>
      <c r="AE22" s="1">
        <v>80104266.590000018</v>
      </c>
      <c r="AF22" s="1">
        <v>75355855.219999999</v>
      </c>
      <c r="AG22" s="1">
        <v>65111712.68</v>
      </c>
      <c r="AH22" s="1">
        <v>67349117.060000002</v>
      </c>
      <c r="AI22" s="1">
        <v>66666536.940000005</v>
      </c>
      <c r="AJ22" s="1">
        <v>67719222.840000004</v>
      </c>
    </row>
    <row r="23" spans="1:36">
      <c r="A23" s="39" t="s">
        <v>34</v>
      </c>
      <c r="B23" s="39">
        <f t="shared" ref="B23:Z23" si="16">SUM(B25:B37)</f>
        <v>0</v>
      </c>
      <c r="C23" s="39">
        <f t="shared" si="16"/>
        <v>0</v>
      </c>
      <c r="D23" s="39">
        <f t="shared" si="16"/>
        <v>0</v>
      </c>
      <c r="E23" s="39">
        <f t="shared" si="16"/>
        <v>0</v>
      </c>
      <c r="F23" s="39">
        <f t="shared" si="16"/>
        <v>0</v>
      </c>
      <c r="G23" s="39">
        <f t="shared" si="16"/>
        <v>0</v>
      </c>
      <c r="H23" s="39">
        <f t="shared" si="16"/>
        <v>0</v>
      </c>
      <c r="I23" s="39">
        <f t="shared" si="16"/>
        <v>0</v>
      </c>
      <c r="J23" s="39">
        <f t="shared" si="16"/>
        <v>0</v>
      </c>
      <c r="K23" s="39">
        <f t="shared" si="16"/>
        <v>0</v>
      </c>
      <c r="L23" s="39">
        <f t="shared" si="16"/>
        <v>0</v>
      </c>
      <c r="M23" s="39">
        <f t="shared" si="16"/>
        <v>0</v>
      </c>
      <c r="N23" s="39">
        <f t="shared" si="16"/>
        <v>0</v>
      </c>
      <c r="O23" s="39">
        <f t="shared" si="16"/>
        <v>0</v>
      </c>
      <c r="P23" s="39">
        <f t="shared" si="16"/>
        <v>240318792</v>
      </c>
      <c r="Q23" s="39">
        <f t="shared" si="16"/>
        <v>278925188</v>
      </c>
      <c r="R23" s="39">
        <f t="shared" si="16"/>
        <v>371127798</v>
      </c>
      <c r="S23" s="39">
        <f t="shared" si="16"/>
        <v>447654733</v>
      </c>
      <c r="T23" s="39">
        <f t="shared" si="16"/>
        <v>571005169</v>
      </c>
      <c r="U23" s="39">
        <f t="shared" si="16"/>
        <v>669457205</v>
      </c>
      <c r="V23" s="39">
        <f t="shared" si="16"/>
        <v>708275139</v>
      </c>
      <c r="W23" s="39">
        <f t="shared" si="16"/>
        <v>756040388</v>
      </c>
      <c r="X23" s="39">
        <f t="shared" si="16"/>
        <v>1023575710</v>
      </c>
      <c r="Y23" s="39">
        <f t="shared" si="16"/>
        <v>1535129211</v>
      </c>
      <c r="Z23" s="39">
        <f t="shared" si="16"/>
        <v>2700544184.0099998</v>
      </c>
      <c r="AA23" s="39">
        <f t="shared" ref="AA23:AE23" si="17">SUM(AA25:AA37)</f>
        <v>3169687672.579999</v>
      </c>
      <c r="AB23" s="39">
        <f t="shared" si="17"/>
        <v>2518937220.6300006</v>
      </c>
      <c r="AC23" s="39">
        <f t="shared" si="17"/>
        <v>2514248378.0900002</v>
      </c>
      <c r="AD23" s="39">
        <f t="shared" si="17"/>
        <v>2249082296.4900002</v>
      </c>
      <c r="AE23" s="39">
        <f t="shared" si="17"/>
        <v>2003610581.3600001</v>
      </c>
      <c r="AF23" s="39">
        <f t="shared" ref="AF23:AG23" si="18">SUM(AF25:AF37)</f>
        <v>1630189375.4200003</v>
      </c>
      <c r="AG23" s="39">
        <f t="shared" si="18"/>
        <v>1360149271.5599999</v>
      </c>
      <c r="AH23" s="39">
        <f t="shared" ref="AH23:AI23" si="19">SUM(AH25:AH37)</f>
        <v>1378325320.5800004</v>
      </c>
      <c r="AI23" s="39">
        <f t="shared" si="19"/>
        <v>1351310857.5700002</v>
      </c>
      <c r="AJ23" s="39">
        <f t="shared" ref="AJ23" si="20">SUM(AJ25:AJ37)</f>
        <v>1411451043.9199998</v>
      </c>
    </row>
    <row r="24" spans="1:36">
      <c r="A24" s="40" t="s">
        <v>113</v>
      </c>
      <c r="B24" s="40">
        <f t="shared" ref="B24:Z24" si="21">(B23/B4)*100</f>
        <v>0</v>
      </c>
      <c r="C24" s="40">
        <f t="shared" si="21"/>
        <v>0</v>
      </c>
      <c r="D24" s="40">
        <f t="shared" si="21"/>
        <v>0</v>
      </c>
      <c r="E24" s="40">
        <f t="shared" si="21"/>
        <v>0</v>
      </c>
      <c r="F24" s="40">
        <f t="shared" si="21"/>
        <v>0</v>
      </c>
      <c r="G24" s="40">
        <f t="shared" si="21"/>
        <v>0</v>
      </c>
      <c r="H24" s="40">
        <f t="shared" si="21"/>
        <v>0</v>
      </c>
      <c r="I24" s="40">
        <f t="shared" si="21"/>
        <v>0</v>
      </c>
      <c r="J24" s="40">
        <f t="shared" si="21"/>
        <v>0</v>
      </c>
      <c r="K24" s="40">
        <f t="shared" si="21"/>
        <v>0</v>
      </c>
      <c r="L24" s="40">
        <f t="shared" si="21"/>
        <v>0</v>
      </c>
      <c r="M24" s="40">
        <f t="shared" si="21"/>
        <v>0</v>
      </c>
      <c r="N24" s="40">
        <f t="shared" si="21"/>
        <v>0</v>
      </c>
      <c r="O24" s="40">
        <f t="shared" si="21"/>
        <v>0</v>
      </c>
      <c r="P24" s="40">
        <f t="shared" si="21"/>
        <v>28.311213011622765</v>
      </c>
      <c r="Q24" s="40">
        <f t="shared" si="21"/>
        <v>28.835151971026374</v>
      </c>
      <c r="R24" s="40">
        <f t="shared" si="21"/>
        <v>29.064162458782622</v>
      </c>
      <c r="S24" s="40">
        <f t="shared" si="21"/>
        <v>27.478701696198833</v>
      </c>
      <c r="T24" s="40">
        <f t="shared" si="21"/>
        <v>29.469766774939743</v>
      </c>
      <c r="U24" s="40">
        <f t="shared" si="21"/>
        <v>30.889707288726516</v>
      </c>
      <c r="V24" s="40">
        <f t="shared" si="21"/>
        <v>32.222913371788835</v>
      </c>
      <c r="W24" s="40">
        <f t="shared" si="21"/>
        <v>32.71292998931542</v>
      </c>
      <c r="X24" s="40">
        <f t="shared" si="21"/>
        <v>35.309520501366578</v>
      </c>
      <c r="Y24" s="40">
        <f t="shared" si="21"/>
        <v>37.501920269551491</v>
      </c>
      <c r="Z24" s="40">
        <f t="shared" si="21"/>
        <v>37.977049159049272</v>
      </c>
      <c r="AA24" s="40">
        <f t="shared" ref="AA24:AE24" si="22">(AA23/AA4)*100</f>
        <v>37.447784885208726</v>
      </c>
      <c r="AB24" s="40">
        <f t="shared" si="22"/>
        <v>36.71327329198602</v>
      </c>
      <c r="AC24" s="40">
        <f t="shared" si="22"/>
        <v>40.281024408715325</v>
      </c>
      <c r="AD24" s="40">
        <f t="shared" si="22"/>
        <v>38.622664412555672</v>
      </c>
      <c r="AE24" s="40">
        <f t="shared" si="22"/>
        <v>38.935661783520139</v>
      </c>
      <c r="AF24" s="40">
        <f t="shared" ref="AF24:AG24" si="23">(AF23/AF4)*100</f>
        <v>36.653061303708107</v>
      </c>
      <c r="AG24" s="40">
        <f t="shared" si="23"/>
        <v>36.648130482901834</v>
      </c>
      <c r="AH24" s="40">
        <f t="shared" ref="AH24:AI24" si="24">(AH23/AH4)*100</f>
        <v>37.092069037787958</v>
      </c>
      <c r="AI24" s="40">
        <f t="shared" si="24"/>
        <v>38.480919875583211</v>
      </c>
      <c r="AJ24" s="40">
        <f t="shared" ref="AJ24" si="25">(AJ23/AJ4)*100</f>
        <v>39.581940818565755</v>
      </c>
    </row>
    <row r="25" spans="1:36">
      <c r="A25" s="41" t="s">
        <v>35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>
        <v>626039</v>
      </c>
      <c r="Q25" s="41">
        <v>731109</v>
      </c>
      <c r="R25" s="41">
        <v>950687</v>
      </c>
      <c r="S25" s="41">
        <v>1239461</v>
      </c>
      <c r="T25" s="41">
        <v>1025290</v>
      </c>
      <c r="U25" s="41">
        <v>1130539</v>
      </c>
      <c r="V25" s="41">
        <v>985763</v>
      </c>
      <c r="W25" s="41">
        <v>1128037</v>
      </c>
      <c r="X25" s="41">
        <v>1642179</v>
      </c>
      <c r="Y25" s="41">
        <v>2996727</v>
      </c>
      <c r="Z25" s="37">
        <v>7776359.6799999997</v>
      </c>
      <c r="AA25" s="37">
        <v>15000263.02</v>
      </c>
      <c r="AB25" s="37">
        <v>14574745.42</v>
      </c>
      <c r="AC25" s="1">
        <v>13669180.449999999</v>
      </c>
      <c r="AD25" s="1">
        <v>14860055.279999999</v>
      </c>
      <c r="AE25" s="1">
        <v>1615459</v>
      </c>
      <c r="AF25" s="1">
        <v>1480126</v>
      </c>
      <c r="AG25" s="1">
        <v>1326913</v>
      </c>
      <c r="AH25" s="1">
        <v>1320469</v>
      </c>
      <c r="AI25" s="1">
        <v>1262908</v>
      </c>
      <c r="AJ25" s="1">
        <v>1169289</v>
      </c>
    </row>
    <row r="26" spans="1:36">
      <c r="A26" s="41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>
        <v>49464335</v>
      </c>
      <c r="Q26" s="41">
        <v>66359719</v>
      </c>
      <c r="R26" s="41">
        <v>99574401</v>
      </c>
      <c r="S26" s="41">
        <v>129311303</v>
      </c>
      <c r="T26" s="41">
        <v>195379770</v>
      </c>
      <c r="U26" s="41">
        <v>263716411</v>
      </c>
      <c r="V26" s="41">
        <v>306332412</v>
      </c>
      <c r="W26" s="41">
        <v>362891399</v>
      </c>
      <c r="X26" s="41">
        <v>524166810</v>
      </c>
      <c r="Y26" s="41">
        <v>831532305</v>
      </c>
      <c r="Z26" s="37">
        <v>1531010671.2299995</v>
      </c>
      <c r="AA26" s="37">
        <v>1706319739.2499998</v>
      </c>
      <c r="AB26" s="37">
        <v>1332364171.5900002</v>
      </c>
      <c r="AC26" s="1">
        <v>1193257450.0900002</v>
      </c>
      <c r="AD26" s="1">
        <v>1043738642.66</v>
      </c>
      <c r="AE26" s="1">
        <v>920407383.09000003</v>
      </c>
      <c r="AF26" s="1">
        <v>705834177.55000007</v>
      </c>
      <c r="AG26" s="1">
        <v>558055650.66999984</v>
      </c>
      <c r="AH26" s="1">
        <v>499094164.98000008</v>
      </c>
      <c r="AI26" s="1">
        <v>591752323.51000011</v>
      </c>
      <c r="AJ26" s="1">
        <v>657373549.89999974</v>
      </c>
    </row>
    <row r="27" spans="1:36">
      <c r="A27" s="41" t="s">
        <v>37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>
        <v>134344358</v>
      </c>
      <c r="Q27" s="41">
        <v>146675869</v>
      </c>
      <c r="R27" s="41">
        <v>182634201</v>
      </c>
      <c r="S27" s="41">
        <v>206381176</v>
      </c>
      <c r="T27" s="41">
        <v>240911692</v>
      </c>
      <c r="U27" s="41">
        <v>251502506</v>
      </c>
      <c r="V27" s="41">
        <v>244929506</v>
      </c>
      <c r="W27" s="41">
        <v>243988720</v>
      </c>
      <c r="X27" s="41">
        <v>311712824</v>
      </c>
      <c r="Y27" s="41">
        <v>446005582</v>
      </c>
      <c r="Z27" s="37">
        <v>758026909.69000018</v>
      </c>
      <c r="AA27" s="37">
        <v>949447329.29999983</v>
      </c>
      <c r="AB27" s="37">
        <v>777492897.21999979</v>
      </c>
      <c r="AC27" s="1">
        <v>944918798.90000021</v>
      </c>
      <c r="AD27" s="1">
        <v>851595845.00000048</v>
      </c>
      <c r="AE27" s="1">
        <v>779435760.78000009</v>
      </c>
      <c r="AF27" s="1">
        <v>641296493.12000024</v>
      </c>
      <c r="AG27" s="1">
        <v>534828929.5400002</v>
      </c>
      <c r="AH27" s="1">
        <v>564864533.52999997</v>
      </c>
      <c r="AI27" s="1">
        <v>517471635.83999985</v>
      </c>
      <c r="AJ27" s="1">
        <v>503198585.45000023</v>
      </c>
    </row>
    <row r="28" spans="1:36">
      <c r="A28" s="41" t="s">
        <v>38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>
        <v>17109947</v>
      </c>
      <c r="Q28" s="41">
        <v>20776402</v>
      </c>
      <c r="R28" s="41">
        <v>29481741</v>
      </c>
      <c r="S28" s="41">
        <v>40170396</v>
      </c>
      <c r="T28" s="41">
        <v>49185141</v>
      </c>
      <c r="U28" s="41">
        <v>62664213</v>
      </c>
      <c r="V28" s="41">
        <v>69536099</v>
      </c>
      <c r="W28" s="41">
        <v>63462446</v>
      </c>
      <c r="X28" s="41">
        <v>85538602</v>
      </c>
      <c r="Y28" s="41">
        <v>117028543</v>
      </c>
      <c r="Z28" s="37">
        <v>187850543.09</v>
      </c>
      <c r="AA28" s="37">
        <v>236813161.92999998</v>
      </c>
      <c r="AB28" s="37">
        <v>180760002.87999997</v>
      </c>
      <c r="AC28" s="1">
        <v>153030755.87000003</v>
      </c>
      <c r="AD28" s="1">
        <v>145138712.56000003</v>
      </c>
      <c r="AE28" s="1">
        <v>137627610.55000001</v>
      </c>
      <c r="AF28" s="1">
        <v>127678671.89</v>
      </c>
      <c r="AG28" s="1">
        <v>120280075.29999998</v>
      </c>
      <c r="AH28" s="1">
        <v>137784819.15000004</v>
      </c>
      <c r="AI28" s="1">
        <v>138694645.19000003</v>
      </c>
      <c r="AJ28" s="1">
        <v>154325098.73000002</v>
      </c>
    </row>
    <row r="29" spans="1:36">
      <c r="A29" s="41" t="s">
        <v>39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>
        <v>1608326</v>
      </c>
      <c r="Q29" s="41">
        <v>2114457</v>
      </c>
      <c r="R29" s="41">
        <v>2651814</v>
      </c>
      <c r="S29" s="41">
        <v>2604715</v>
      </c>
      <c r="T29" s="41">
        <v>2188808</v>
      </c>
      <c r="U29" s="41">
        <v>1894578</v>
      </c>
      <c r="V29" s="41">
        <v>1779313</v>
      </c>
      <c r="W29" s="41">
        <v>1062208</v>
      </c>
      <c r="X29" s="41">
        <v>1030022</v>
      </c>
      <c r="Y29" s="41">
        <v>1205871</v>
      </c>
      <c r="Z29" s="37">
        <v>1682314.3599999999</v>
      </c>
      <c r="AA29" s="37">
        <v>2358169.6000000001</v>
      </c>
      <c r="AB29" s="37">
        <v>2641619.2599999998</v>
      </c>
      <c r="AC29" s="1">
        <v>2682215.1799999997</v>
      </c>
      <c r="AD29" s="1">
        <v>3175287.08</v>
      </c>
      <c r="AE29" s="1">
        <v>2732476.67</v>
      </c>
      <c r="AF29" s="1">
        <v>2934288.8099999996</v>
      </c>
      <c r="AG29" s="1">
        <v>2793560.5300000003</v>
      </c>
      <c r="AH29" s="1">
        <v>3370312.77</v>
      </c>
      <c r="AI29" s="1">
        <v>3030459.67</v>
      </c>
      <c r="AJ29" s="1">
        <v>2741803.78</v>
      </c>
    </row>
    <row r="30" spans="1:36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>
        <v>2355001</v>
      </c>
      <c r="Q30" s="41">
        <v>2484334</v>
      </c>
      <c r="R30" s="41">
        <v>3309585</v>
      </c>
      <c r="S30" s="41">
        <v>4039811</v>
      </c>
      <c r="T30" s="41">
        <v>4818116</v>
      </c>
      <c r="U30" s="41">
        <v>5326168</v>
      </c>
      <c r="V30" s="41">
        <v>7567667</v>
      </c>
      <c r="W30" s="41">
        <v>7121482</v>
      </c>
      <c r="X30" s="41">
        <v>8692575</v>
      </c>
      <c r="Y30" s="41">
        <v>12174281</v>
      </c>
      <c r="Z30" s="37">
        <v>11517388.219999999</v>
      </c>
      <c r="AA30" s="37">
        <v>13877727.98</v>
      </c>
      <c r="AB30" s="37">
        <v>11599778.189999999</v>
      </c>
      <c r="AC30" s="1">
        <v>10267196.85</v>
      </c>
      <c r="AD30" s="1">
        <v>10148106.800000001</v>
      </c>
      <c r="AE30" s="1">
        <v>9718373.8600000013</v>
      </c>
      <c r="AF30" s="1">
        <v>9358493.2300000004</v>
      </c>
      <c r="AG30" s="1">
        <v>8154321.8200000003</v>
      </c>
      <c r="AH30" s="1">
        <v>8391510.4699999988</v>
      </c>
      <c r="AI30" s="1">
        <v>8177062.7300000014</v>
      </c>
      <c r="AJ30" s="1">
        <v>8143504.2700000005</v>
      </c>
    </row>
    <row r="31" spans="1:36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>
        <v>337853</v>
      </c>
      <c r="Q31" s="41">
        <v>284960</v>
      </c>
      <c r="R31" s="41">
        <v>352387</v>
      </c>
      <c r="S31" s="41">
        <v>422233</v>
      </c>
      <c r="T31" s="41">
        <v>493627</v>
      </c>
      <c r="U31" s="41">
        <v>569716</v>
      </c>
      <c r="V31" s="41">
        <v>518120</v>
      </c>
      <c r="W31" s="41">
        <v>508430</v>
      </c>
      <c r="X31" s="41">
        <v>482434</v>
      </c>
      <c r="Y31" s="41">
        <v>544655</v>
      </c>
      <c r="Z31" s="37">
        <v>1195507.6000000001</v>
      </c>
      <c r="AA31" s="37">
        <v>1982571.7</v>
      </c>
      <c r="AB31" s="37">
        <v>1885114.92</v>
      </c>
      <c r="AC31" s="1">
        <v>1992806</v>
      </c>
      <c r="AD31" s="1">
        <v>2041247</v>
      </c>
      <c r="AE31" s="1">
        <v>1962113</v>
      </c>
      <c r="AF31" s="1">
        <v>1569623</v>
      </c>
      <c r="AG31" s="1">
        <v>1468807.59</v>
      </c>
      <c r="AH31" s="1">
        <v>1701277</v>
      </c>
      <c r="AI31" s="1">
        <v>1314879.72</v>
      </c>
      <c r="AJ31" s="1">
        <v>1044115.74</v>
      </c>
    </row>
    <row r="32" spans="1:36">
      <c r="A32" s="41" t="s">
        <v>42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>
        <v>3867073</v>
      </c>
      <c r="Q32" s="41">
        <v>5210542</v>
      </c>
      <c r="R32" s="41">
        <v>8561600</v>
      </c>
      <c r="S32" s="41">
        <v>6016671</v>
      </c>
      <c r="T32" s="41">
        <v>6606872</v>
      </c>
      <c r="U32" s="41">
        <v>6717515</v>
      </c>
      <c r="V32" s="41">
        <v>6027665</v>
      </c>
      <c r="W32" s="41">
        <v>6689651</v>
      </c>
      <c r="X32" s="41">
        <v>8798848</v>
      </c>
      <c r="Y32" s="41">
        <v>13228672</v>
      </c>
      <c r="Z32" s="37">
        <v>16871322.41</v>
      </c>
      <c r="AA32" s="37">
        <v>19977969.039999999</v>
      </c>
      <c r="AB32" s="37">
        <v>16205928.289999999</v>
      </c>
      <c r="AC32" s="1">
        <v>15796538.099999998</v>
      </c>
      <c r="AD32" s="1">
        <v>17249459.600000001</v>
      </c>
      <c r="AE32" s="1">
        <v>14618876.67</v>
      </c>
      <c r="AF32" s="1">
        <v>12205298.07</v>
      </c>
      <c r="AG32" s="1">
        <v>14992532.65</v>
      </c>
      <c r="AH32" s="1">
        <v>16162419.140000002</v>
      </c>
      <c r="AI32" s="1">
        <v>18775769.57</v>
      </c>
      <c r="AJ32" s="1">
        <v>16460236.300000003</v>
      </c>
    </row>
    <row r="33" spans="1:36">
      <c r="A33" s="41" t="s">
        <v>43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>
        <v>1880556</v>
      </c>
      <c r="Q33" s="41">
        <v>1635538</v>
      </c>
      <c r="R33" s="41">
        <v>1986815</v>
      </c>
      <c r="S33" s="41">
        <v>3481713</v>
      </c>
      <c r="T33" s="41">
        <v>2378379</v>
      </c>
      <c r="U33" s="41">
        <v>3124704</v>
      </c>
      <c r="V33" s="41">
        <v>3034961</v>
      </c>
      <c r="W33" s="41">
        <v>3109000</v>
      </c>
      <c r="X33" s="41">
        <v>2979741</v>
      </c>
      <c r="Y33" s="41">
        <v>3284659</v>
      </c>
      <c r="Z33" s="37">
        <v>5648878</v>
      </c>
      <c r="AA33" s="37">
        <v>7918381.8300000001</v>
      </c>
      <c r="AB33" s="37">
        <v>7993657.8599999994</v>
      </c>
      <c r="AC33" s="1">
        <v>7818634.1699999999</v>
      </c>
      <c r="AD33" s="1">
        <v>7789605.7400000002</v>
      </c>
      <c r="AE33" s="1">
        <v>8892606.0800000001</v>
      </c>
      <c r="AF33" s="1">
        <v>8321878.4899999993</v>
      </c>
      <c r="AG33" s="1">
        <v>7767989.7999999989</v>
      </c>
      <c r="AH33" s="1">
        <v>6241218.9100000001</v>
      </c>
      <c r="AI33" s="1">
        <v>5720437.0199999996</v>
      </c>
      <c r="AJ33" s="1">
        <v>5220250.0199999996</v>
      </c>
    </row>
    <row r="34" spans="1:36">
      <c r="A34" s="41" t="s">
        <v>44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>
        <v>6915202</v>
      </c>
      <c r="Q34" s="41">
        <v>8187698</v>
      </c>
      <c r="R34" s="41">
        <v>11239181</v>
      </c>
      <c r="S34" s="41">
        <v>13988086</v>
      </c>
      <c r="T34" s="41">
        <v>19441657</v>
      </c>
      <c r="U34" s="41">
        <v>22394122</v>
      </c>
      <c r="V34" s="41">
        <v>22542170</v>
      </c>
      <c r="W34" s="41">
        <v>23813379</v>
      </c>
      <c r="X34" s="41">
        <v>27522557</v>
      </c>
      <c r="Y34" s="41">
        <v>35318818</v>
      </c>
      <c r="Z34" s="37">
        <v>50849061.770000003</v>
      </c>
      <c r="AA34" s="37">
        <v>59512309.760000005</v>
      </c>
      <c r="AB34" s="37">
        <v>46061008.859999992</v>
      </c>
      <c r="AC34" s="1">
        <v>42533621.869999997</v>
      </c>
      <c r="AD34" s="1">
        <v>40393381.489999995</v>
      </c>
      <c r="AE34" s="1">
        <v>31741383.889999997</v>
      </c>
      <c r="AF34" s="1">
        <v>27826360.149999999</v>
      </c>
      <c r="AG34" s="1">
        <v>21490831.16</v>
      </c>
      <c r="AH34" s="1">
        <v>21240005.91</v>
      </c>
      <c r="AI34" s="1">
        <v>17900622.949999999</v>
      </c>
      <c r="AJ34" s="1">
        <v>16102953.290000001</v>
      </c>
    </row>
    <row r="35" spans="1:36">
      <c r="A35" s="41" t="s">
        <v>45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>
        <v>7651290</v>
      </c>
      <c r="Q35" s="41">
        <v>8913799</v>
      </c>
      <c r="R35" s="41">
        <v>11952767</v>
      </c>
      <c r="S35" s="41">
        <v>16385541</v>
      </c>
      <c r="T35" s="41">
        <v>19817181</v>
      </c>
      <c r="U35" s="41">
        <v>21236869</v>
      </c>
      <c r="V35" s="41">
        <v>20752092</v>
      </c>
      <c r="W35" s="41">
        <v>20413472</v>
      </c>
      <c r="X35" s="41">
        <v>23272813</v>
      </c>
      <c r="Y35" s="41">
        <v>33360900</v>
      </c>
      <c r="Z35" s="37">
        <v>62810597.549999997</v>
      </c>
      <c r="AA35" s="37">
        <v>75581304.060000002</v>
      </c>
      <c r="AB35" s="37">
        <v>64144714.720000006</v>
      </c>
      <c r="AC35" s="1">
        <v>66607444.299999982</v>
      </c>
      <c r="AD35" s="1">
        <v>65381410.870000005</v>
      </c>
      <c r="AE35" s="1">
        <v>61214360.089999996</v>
      </c>
      <c r="AF35" s="1">
        <v>61616365.530000001</v>
      </c>
      <c r="AG35" s="1">
        <v>63182538.750000007</v>
      </c>
      <c r="AH35" s="1">
        <v>89419513.479999989</v>
      </c>
      <c r="AI35" s="1">
        <v>19677201.909999996</v>
      </c>
      <c r="AJ35" s="1">
        <v>20918884.900000002</v>
      </c>
    </row>
    <row r="36" spans="1:36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>
        <v>12825850</v>
      </c>
      <c r="Q36" s="41">
        <v>13879039</v>
      </c>
      <c r="R36" s="41">
        <v>16322275</v>
      </c>
      <c r="S36" s="41">
        <v>20741289</v>
      </c>
      <c r="T36" s="41">
        <v>25103432</v>
      </c>
      <c r="U36" s="41">
        <v>24054443</v>
      </c>
      <c r="V36" s="41">
        <v>19621260</v>
      </c>
      <c r="W36" s="41">
        <v>18215768</v>
      </c>
      <c r="X36" s="41">
        <v>21712272</v>
      </c>
      <c r="Y36" s="41">
        <v>31236957</v>
      </c>
      <c r="Z36" s="37">
        <v>51355911.410000004</v>
      </c>
      <c r="AA36" s="37">
        <v>60939337.199999996</v>
      </c>
      <c r="AB36" s="37">
        <v>48094727.420000002</v>
      </c>
      <c r="AC36" s="1">
        <v>48084129.310000002</v>
      </c>
      <c r="AD36" s="1">
        <v>39419649.440000005</v>
      </c>
      <c r="AE36" s="1">
        <v>33168125.68</v>
      </c>
      <c r="AF36" s="1">
        <v>29653215.580000002</v>
      </c>
      <c r="AG36" s="1">
        <v>25493192.75</v>
      </c>
      <c r="AH36" s="1">
        <v>28390493.239999998</v>
      </c>
      <c r="AI36" s="1">
        <v>27070229.460000001</v>
      </c>
      <c r="AJ36" s="1">
        <v>23894359.050000004</v>
      </c>
    </row>
    <row r="37" spans="1:36">
      <c r="A37" s="42" t="s">
        <v>47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>
        <v>1332962</v>
      </c>
      <c r="Q37" s="42">
        <v>1671722</v>
      </c>
      <c r="R37" s="42">
        <v>2110344</v>
      </c>
      <c r="S37" s="42">
        <v>2872338</v>
      </c>
      <c r="T37" s="42">
        <v>3655204</v>
      </c>
      <c r="U37" s="42">
        <v>5125421</v>
      </c>
      <c r="V37" s="42">
        <v>4648111</v>
      </c>
      <c r="W37" s="42">
        <v>3636396</v>
      </c>
      <c r="X37" s="42">
        <v>6024033</v>
      </c>
      <c r="Y37" s="42">
        <v>7211241</v>
      </c>
      <c r="Z37" s="37">
        <v>13948719</v>
      </c>
      <c r="AA37" s="37">
        <v>19959407.91</v>
      </c>
      <c r="AB37" s="37">
        <v>15118854</v>
      </c>
      <c r="AC37" s="15">
        <v>13589607</v>
      </c>
      <c r="AD37" s="15">
        <v>8150892.9699999997</v>
      </c>
      <c r="AE37" s="1">
        <v>476052</v>
      </c>
      <c r="AF37" s="1">
        <v>414384</v>
      </c>
      <c r="AG37" s="1">
        <v>313928</v>
      </c>
      <c r="AH37" s="1">
        <v>344583</v>
      </c>
      <c r="AI37" s="1">
        <v>462682</v>
      </c>
      <c r="AJ37" s="1">
        <v>858413.49</v>
      </c>
    </row>
    <row r="38" spans="1:36">
      <c r="A38" s="39" t="s">
        <v>49</v>
      </c>
      <c r="B38" s="39">
        <f t="shared" ref="B38:Z38" si="26">SUM(B40:B51)</f>
        <v>0</v>
      </c>
      <c r="C38" s="39">
        <f t="shared" si="26"/>
        <v>0</v>
      </c>
      <c r="D38" s="39">
        <f t="shared" si="26"/>
        <v>0</v>
      </c>
      <c r="E38" s="39">
        <f t="shared" si="26"/>
        <v>0</v>
      </c>
      <c r="F38" s="39">
        <f t="shared" si="26"/>
        <v>0</v>
      </c>
      <c r="G38" s="39">
        <f t="shared" si="26"/>
        <v>0</v>
      </c>
      <c r="H38" s="39">
        <f t="shared" si="26"/>
        <v>0</v>
      </c>
      <c r="I38" s="39">
        <f t="shared" si="26"/>
        <v>0</v>
      </c>
      <c r="J38" s="39">
        <f t="shared" si="26"/>
        <v>0</v>
      </c>
      <c r="K38" s="39">
        <f t="shared" si="26"/>
        <v>0</v>
      </c>
      <c r="L38" s="39">
        <f t="shared" si="26"/>
        <v>0</v>
      </c>
      <c r="M38" s="39">
        <f t="shared" si="26"/>
        <v>0</v>
      </c>
      <c r="N38" s="39">
        <f t="shared" si="26"/>
        <v>0</v>
      </c>
      <c r="O38" s="39">
        <f t="shared" si="26"/>
        <v>0</v>
      </c>
      <c r="P38" s="39">
        <f t="shared" si="26"/>
        <v>132548194</v>
      </c>
      <c r="Q38" s="39">
        <f t="shared" si="26"/>
        <v>154537684</v>
      </c>
      <c r="R38" s="39">
        <f t="shared" si="26"/>
        <v>215774495</v>
      </c>
      <c r="S38" s="39">
        <f t="shared" si="26"/>
        <v>313599445</v>
      </c>
      <c r="T38" s="39">
        <f t="shared" si="26"/>
        <v>364781695</v>
      </c>
      <c r="U38" s="39">
        <f t="shared" si="26"/>
        <v>402355743</v>
      </c>
      <c r="V38" s="39">
        <f t="shared" si="26"/>
        <v>422055729</v>
      </c>
      <c r="W38" s="39">
        <f t="shared" si="26"/>
        <v>461591893</v>
      </c>
      <c r="X38" s="39">
        <f t="shared" si="26"/>
        <v>609326189</v>
      </c>
      <c r="Y38" s="39">
        <f t="shared" si="26"/>
        <v>913838280</v>
      </c>
      <c r="Z38" s="39">
        <f t="shared" si="26"/>
        <v>1814661830.8</v>
      </c>
      <c r="AA38" s="39">
        <f t="shared" ref="AA38:AE38" si="27">SUM(AA40:AA51)</f>
        <v>2277061776.9299998</v>
      </c>
      <c r="AB38" s="39">
        <f t="shared" si="27"/>
        <v>1745197359.3399999</v>
      </c>
      <c r="AC38" s="39">
        <f t="shared" si="27"/>
        <v>1332794452.5600002</v>
      </c>
      <c r="AD38" s="39">
        <f t="shared" si="27"/>
        <v>1286824232.21</v>
      </c>
      <c r="AE38" s="39">
        <f t="shared" si="27"/>
        <v>1181049223.5599999</v>
      </c>
      <c r="AF38" s="39">
        <f t="shared" ref="AF38:AG38" si="28">SUM(AF40:AF51)</f>
        <v>1012039746.5000001</v>
      </c>
      <c r="AG38" s="39">
        <f t="shared" si="28"/>
        <v>713811401.1400001</v>
      </c>
      <c r="AH38" s="39">
        <f t="shared" ref="AH38:AI38" si="29">SUM(AH40:AH51)</f>
        <v>618938480.03999984</v>
      </c>
      <c r="AI38" s="39">
        <f t="shared" si="29"/>
        <v>520249872.95000005</v>
      </c>
      <c r="AJ38" s="39">
        <f t="shared" ref="AJ38" si="30">SUM(AJ40:AJ51)</f>
        <v>496084473.71000004</v>
      </c>
    </row>
    <row r="39" spans="1:36">
      <c r="A39" s="40" t="s">
        <v>113</v>
      </c>
      <c r="B39" s="40">
        <f t="shared" ref="B39:Z39" si="31">(B38/B4)*100</f>
        <v>0</v>
      </c>
      <c r="C39" s="40">
        <f t="shared" si="31"/>
        <v>0</v>
      </c>
      <c r="D39" s="40">
        <f t="shared" si="31"/>
        <v>0</v>
      </c>
      <c r="E39" s="40">
        <f t="shared" si="31"/>
        <v>0</v>
      </c>
      <c r="F39" s="40">
        <f t="shared" si="31"/>
        <v>0</v>
      </c>
      <c r="G39" s="40">
        <f t="shared" si="31"/>
        <v>0</v>
      </c>
      <c r="H39" s="40">
        <f t="shared" si="31"/>
        <v>0</v>
      </c>
      <c r="I39" s="40">
        <f t="shared" si="31"/>
        <v>0</v>
      </c>
      <c r="J39" s="40">
        <f t="shared" si="31"/>
        <v>0</v>
      </c>
      <c r="K39" s="40">
        <f t="shared" si="31"/>
        <v>0</v>
      </c>
      <c r="L39" s="40">
        <f t="shared" si="31"/>
        <v>0</v>
      </c>
      <c r="M39" s="40">
        <f t="shared" si="31"/>
        <v>0</v>
      </c>
      <c r="N39" s="40">
        <f t="shared" si="31"/>
        <v>0</v>
      </c>
      <c r="O39" s="40">
        <f t="shared" si="31"/>
        <v>0</v>
      </c>
      <c r="P39" s="40">
        <f t="shared" si="31"/>
        <v>15.615092450364426</v>
      </c>
      <c r="Q39" s="40">
        <f t="shared" si="31"/>
        <v>15.976031549328745</v>
      </c>
      <c r="R39" s="40">
        <f t="shared" si="31"/>
        <v>16.89796617482633</v>
      </c>
      <c r="S39" s="40">
        <f t="shared" si="31"/>
        <v>19.249892754397642</v>
      </c>
      <c r="T39" s="40">
        <f t="shared" si="31"/>
        <v>18.826504660621037</v>
      </c>
      <c r="U39" s="40">
        <f t="shared" si="31"/>
        <v>18.56526606089492</v>
      </c>
      <c r="V39" s="40">
        <f t="shared" si="31"/>
        <v>19.20138720785198</v>
      </c>
      <c r="W39" s="40">
        <f t="shared" si="31"/>
        <v>19.972508769392057</v>
      </c>
      <c r="X39" s="40">
        <f t="shared" si="31"/>
        <v>21.019466710982293</v>
      </c>
      <c r="Y39" s="40">
        <f t="shared" si="31"/>
        <v>22.324303433389666</v>
      </c>
      <c r="Z39" s="40">
        <f t="shared" si="31"/>
        <v>25.519116466744972</v>
      </c>
      <c r="AA39" s="40">
        <f t="shared" ref="AA39:AE39" si="32">(AA38/AA4)*100</f>
        <v>26.901994266015063</v>
      </c>
      <c r="AB39" s="40">
        <f t="shared" si="32"/>
        <v>25.436087520226884</v>
      </c>
      <c r="AC39" s="40">
        <f t="shared" si="32"/>
        <v>21.352833054685576</v>
      </c>
      <c r="AD39" s="40">
        <f t="shared" si="32"/>
        <v>22.098160016712583</v>
      </c>
      <c r="AE39" s="40">
        <f t="shared" si="32"/>
        <v>22.95103327264713</v>
      </c>
      <c r="AF39" s="40">
        <f t="shared" ref="AF39:AG39" si="33">(AF38/AF4)*100</f>
        <v>22.754629265508964</v>
      </c>
      <c r="AG39" s="40">
        <f t="shared" si="33"/>
        <v>19.233075307358074</v>
      </c>
      <c r="AH39" s="40">
        <f t="shared" ref="AH39:AI39" si="34">(AH38/AH4)*100</f>
        <v>16.65623382883701</v>
      </c>
      <c r="AI39" s="40">
        <f t="shared" si="34"/>
        <v>14.815017258332244</v>
      </c>
      <c r="AJ39" s="40">
        <f t="shared" ref="AJ39" si="35">(AJ38/AJ4)*100</f>
        <v>13.911914525114423</v>
      </c>
    </row>
    <row r="40" spans="1:36">
      <c r="A40" s="41" t="s">
        <v>50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v>24698251</v>
      </c>
      <c r="Q40" s="41">
        <v>29480690</v>
      </c>
      <c r="R40" s="41">
        <v>43212949</v>
      </c>
      <c r="S40" s="41">
        <v>97386062</v>
      </c>
      <c r="T40" s="41">
        <v>107020832</v>
      </c>
      <c r="U40" s="41">
        <v>109267259</v>
      </c>
      <c r="V40" s="41">
        <v>107243418</v>
      </c>
      <c r="W40" s="41">
        <v>111962723</v>
      </c>
      <c r="X40" s="41">
        <v>143327181</v>
      </c>
      <c r="Y40" s="41">
        <v>243276891</v>
      </c>
      <c r="Z40" s="37">
        <v>449477101.77999991</v>
      </c>
      <c r="AA40" s="37">
        <v>542669302.96000004</v>
      </c>
      <c r="AB40" s="37">
        <v>415434045.04000008</v>
      </c>
      <c r="AC40" s="1">
        <v>348128458.64999998</v>
      </c>
      <c r="AD40" s="1">
        <v>319388995.09000003</v>
      </c>
      <c r="AE40" s="1">
        <v>293982906.79000002</v>
      </c>
      <c r="AF40" s="1">
        <v>248426222.63999999</v>
      </c>
      <c r="AG40" s="1">
        <v>212602503.29000002</v>
      </c>
      <c r="AH40" s="1">
        <v>220375708.08999997</v>
      </c>
      <c r="AI40" s="1">
        <v>155740577.30000001</v>
      </c>
      <c r="AJ40" s="1">
        <v>159643849.76999998</v>
      </c>
    </row>
    <row r="41" spans="1:36">
      <c r="A41" s="41" t="s">
        <v>51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>
        <v>18773719</v>
      </c>
      <c r="Q41" s="41">
        <v>21892987</v>
      </c>
      <c r="R41" s="41">
        <v>29598464</v>
      </c>
      <c r="S41" s="41">
        <v>35933082</v>
      </c>
      <c r="T41" s="41">
        <v>40024736</v>
      </c>
      <c r="U41" s="41">
        <v>42958110</v>
      </c>
      <c r="V41" s="41">
        <v>46707020</v>
      </c>
      <c r="W41" s="41">
        <v>50296988</v>
      </c>
      <c r="X41" s="41">
        <v>61298537</v>
      </c>
      <c r="Y41" s="41">
        <v>78174166</v>
      </c>
      <c r="Z41" s="37">
        <v>352783943.19</v>
      </c>
      <c r="AA41" s="37">
        <v>483860061.19000018</v>
      </c>
      <c r="AB41" s="37">
        <v>327413299.03999996</v>
      </c>
      <c r="AC41" s="1">
        <v>313032322.16000009</v>
      </c>
      <c r="AD41" s="1">
        <v>307750779.36000007</v>
      </c>
      <c r="AE41" s="1">
        <v>285608180.94</v>
      </c>
      <c r="AF41" s="1">
        <v>235806880.34999999</v>
      </c>
      <c r="AG41" s="1">
        <v>67994749.039999992</v>
      </c>
      <c r="AH41" s="1">
        <v>54384005.459999986</v>
      </c>
      <c r="AI41" s="1">
        <v>43712942.74000001</v>
      </c>
      <c r="AJ41" s="1">
        <v>42004858.409999989</v>
      </c>
    </row>
    <row r="42" spans="1:36">
      <c r="A42" s="41" t="s">
        <v>52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>
        <v>4540380</v>
      </c>
      <c r="Q42" s="41">
        <v>5664701</v>
      </c>
      <c r="R42" s="41">
        <v>9221440</v>
      </c>
      <c r="S42" s="41">
        <v>15137281</v>
      </c>
      <c r="T42" s="41">
        <v>26932890</v>
      </c>
      <c r="U42" s="41">
        <v>44360705</v>
      </c>
      <c r="V42" s="41">
        <v>57911031</v>
      </c>
      <c r="W42" s="41">
        <v>74727105</v>
      </c>
      <c r="X42" s="41">
        <v>133181438</v>
      </c>
      <c r="Y42" s="41">
        <v>216980164</v>
      </c>
      <c r="Z42" s="37">
        <v>447208877.93999994</v>
      </c>
      <c r="AA42" s="37">
        <v>571187444.07999992</v>
      </c>
      <c r="AB42" s="37">
        <v>472596022.98000002</v>
      </c>
      <c r="AC42" s="1">
        <v>163209214.81000003</v>
      </c>
      <c r="AD42" s="1">
        <v>160010065.55999997</v>
      </c>
      <c r="AE42" s="1">
        <v>156069549.66999999</v>
      </c>
      <c r="AF42" s="1">
        <v>131684274.36</v>
      </c>
      <c r="AG42" s="1">
        <v>111313408</v>
      </c>
      <c r="AH42" s="1">
        <v>13113065</v>
      </c>
      <c r="AI42" s="1">
        <v>9377617.0300000012</v>
      </c>
      <c r="AJ42" s="1">
        <v>9240506.6999999993</v>
      </c>
    </row>
    <row r="43" spans="1:36">
      <c r="A43" s="41" t="s">
        <v>53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>
        <v>3182604</v>
      </c>
      <c r="Q43" s="41">
        <v>3841393</v>
      </c>
      <c r="R43" s="41">
        <v>4772307</v>
      </c>
      <c r="S43" s="41">
        <v>9202863</v>
      </c>
      <c r="T43" s="41">
        <v>6602880</v>
      </c>
      <c r="U43" s="41">
        <v>7149391</v>
      </c>
      <c r="V43" s="41">
        <v>7977225</v>
      </c>
      <c r="W43" s="41">
        <v>8833779</v>
      </c>
      <c r="X43" s="41">
        <v>9315585</v>
      </c>
      <c r="Y43" s="41">
        <v>11418190</v>
      </c>
      <c r="Z43" s="37">
        <v>20629927.440000001</v>
      </c>
      <c r="AA43" s="37">
        <v>22373995.640000001</v>
      </c>
      <c r="AB43" s="37">
        <v>17757989.329999998</v>
      </c>
      <c r="AC43" s="1">
        <v>18125809.939999998</v>
      </c>
      <c r="AD43" s="1">
        <v>17358204.259999998</v>
      </c>
      <c r="AE43" s="1">
        <v>42794389.239999995</v>
      </c>
      <c r="AF43" s="1">
        <v>37245827</v>
      </c>
      <c r="AG43" s="1">
        <v>32088087.780000001</v>
      </c>
      <c r="AH43" s="1">
        <v>30745701.280000001</v>
      </c>
      <c r="AI43" s="1">
        <v>29466000.699999999</v>
      </c>
      <c r="AJ43" s="1">
        <v>25048565.669999998</v>
      </c>
    </row>
    <row r="44" spans="1:36">
      <c r="A44" s="41" t="s">
        <v>54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>
        <v>12347874</v>
      </c>
      <c r="Q44" s="41">
        <v>13760791</v>
      </c>
      <c r="R44" s="41">
        <v>20637613</v>
      </c>
      <c r="S44" s="41">
        <v>29344031</v>
      </c>
      <c r="T44" s="41">
        <v>36390606</v>
      </c>
      <c r="U44" s="41">
        <v>38839813</v>
      </c>
      <c r="V44" s="41">
        <v>40369241</v>
      </c>
      <c r="W44" s="41">
        <v>42966146</v>
      </c>
      <c r="X44" s="41">
        <v>48998956</v>
      </c>
      <c r="Y44" s="41">
        <v>70777319</v>
      </c>
      <c r="Z44" s="37">
        <v>96365977</v>
      </c>
      <c r="AA44" s="37">
        <v>95725638.339999989</v>
      </c>
      <c r="AB44" s="37">
        <v>78982748.639999986</v>
      </c>
      <c r="AC44" s="1">
        <v>81416318.960000023</v>
      </c>
      <c r="AD44" s="1">
        <v>79457403.669999987</v>
      </c>
      <c r="AE44" s="1">
        <v>61893838.130000003</v>
      </c>
      <c r="AF44" s="1">
        <v>56451872.780000001</v>
      </c>
      <c r="AG44" s="1">
        <v>52941078.530000016</v>
      </c>
      <c r="AH44" s="1">
        <v>58584409.549999997</v>
      </c>
      <c r="AI44" s="1">
        <v>59255808.569999978</v>
      </c>
      <c r="AJ44" s="1">
        <v>54279050.780000009</v>
      </c>
    </row>
    <row r="45" spans="1:36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>
        <v>7847188</v>
      </c>
      <c r="Q45" s="41">
        <v>9394891</v>
      </c>
      <c r="R45" s="41">
        <v>11981422</v>
      </c>
      <c r="S45" s="41">
        <v>14400755</v>
      </c>
      <c r="T45" s="41">
        <v>16756572</v>
      </c>
      <c r="U45" s="41">
        <v>18209796</v>
      </c>
      <c r="V45" s="41">
        <v>19244923</v>
      </c>
      <c r="W45" s="41">
        <v>21712950</v>
      </c>
      <c r="X45" s="41">
        <v>30945649</v>
      </c>
      <c r="Y45" s="41">
        <v>50186198</v>
      </c>
      <c r="Z45" s="37">
        <v>118737569.91</v>
      </c>
      <c r="AA45" s="37">
        <v>189370591.84</v>
      </c>
      <c r="AB45" s="37">
        <v>160851522.75999999</v>
      </c>
      <c r="AC45" s="1">
        <v>146775906.44</v>
      </c>
      <c r="AD45" s="1">
        <v>139668498.11000001</v>
      </c>
      <c r="AE45" s="1">
        <v>128434407.63</v>
      </c>
      <c r="AF45" s="1">
        <v>112972979.31999999</v>
      </c>
      <c r="AG45" s="1">
        <v>88045434.74000001</v>
      </c>
      <c r="AH45" s="1">
        <v>88615416.539999992</v>
      </c>
      <c r="AI45" s="1">
        <v>93434006.590000004</v>
      </c>
      <c r="AJ45" s="1">
        <v>96697716.629999995</v>
      </c>
    </row>
    <row r="46" spans="1:36">
      <c r="A46" s="41" t="s">
        <v>56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>
        <v>19690087</v>
      </c>
      <c r="Q46" s="41">
        <v>22577323</v>
      </c>
      <c r="R46" s="41">
        <v>31277152</v>
      </c>
      <c r="S46" s="41">
        <v>36948500</v>
      </c>
      <c r="T46" s="41">
        <v>45945425</v>
      </c>
      <c r="U46" s="41">
        <v>47996973</v>
      </c>
      <c r="V46" s="41">
        <v>49212709</v>
      </c>
      <c r="W46" s="41">
        <v>50910244</v>
      </c>
      <c r="X46" s="41">
        <v>60608649</v>
      </c>
      <c r="Y46" s="41">
        <v>69896535</v>
      </c>
      <c r="Z46" s="37">
        <v>102958519.22</v>
      </c>
      <c r="AA46" s="37">
        <v>119889321.81</v>
      </c>
      <c r="AB46" s="37">
        <v>86885068.140000015</v>
      </c>
      <c r="AC46" s="1">
        <v>90470605.760000005</v>
      </c>
      <c r="AD46" s="1">
        <v>96969655.38000001</v>
      </c>
      <c r="AE46" s="1">
        <v>59652179.139999986</v>
      </c>
      <c r="AF46" s="1">
        <v>53928813.210000001</v>
      </c>
      <c r="AG46" s="1">
        <v>45255339.309999987</v>
      </c>
      <c r="AH46" s="1">
        <v>43680649.129999995</v>
      </c>
      <c r="AI46" s="1">
        <v>31939699.719999999</v>
      </c>
      <c r="AJ46" s="1">
        <v>24127539.869999997</v>
      </c>
    </row>
    <row r="47" spans="1:36">
      <c r="A47" s="41" t="s">
        <v>57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>
        <v>3462364</v>
      </c>
      <c r="Q47" s="41">
        <v>4022397</v>
      </c>
      <c r="R47" s="41">
        <v>5538526</v>
      </c>
      <c r="S47" s="41">
        <v>7453461</v>
      </c>
      <c r="T47" s="41">
        <v>8291098</v>
      </c>
      <c r="U47" s="41">
        <v>5829642</v>
      </c>
      <c r="V47" s="41">
        <v>3753519</v>
      </c>
      <c r="W47" s="41">
        <v>4007211</v>
      </c>
      <c r="X47" s="41">
        <v>4382662</v>
      </c>
      <c r="Y47" s="41">
        <v>4614032</v>
      </c>
      <c r="Z47" s="37">
        <v>8474438.3699999992</v>
      </c>
      <c r="AA47" s="37">
        <v>8720543.5300000012</v>
      </c>
      <c r="AB47" s="37">
        <v>7200868.1399999997</v>
      </c>
      <c r="AC47" s="1">
        <v>8053539.6100000003</v>
      </c>
      <c r="AD47" s="1">
        <v>6899939.0199999996</v>
      </c>
      <c r="AE47" s="1">
        <v>4065252.51</v>
      </c>
      <c r="AF47" s="1">
        <v>3353089.52</v>
      </c>
      <c r="AG47" s="1">
        <v>3194176.9699999997</v>
      </c>
      <c r="AH47" s="1">
        <v>3204661.2199999997</v>
      </c>
      <c r="AI47" s="1">
        <v>2727449.63</v>
      </c>
      <c r="AJ47" s="1">
        <v>2458565.66</v>
      </c>
    </row>
    <row r="48" spans="1:36">
      <c r="A48" s="41" t="s">
        <v>58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>
        <v>588601</v>
      </c>
      <c r="Q48" s="41">
        <v>609429</v>
      </c>
      <c r="R48" s="41">
        <v>865457</v>
      </c>
      <c r="S48" s="41">
        <v>964470</v>
      </c>
      <c r="T48" s="41">
        <v>1102224</v>
      </c>
      <c r="U48" s="41">
        <v>1654790</v>
      </c>
      <c r="V48" s="41">
        <v>1912945</v>
      </c>
      <c r="W48" s="41">
        <v>2227911</v>
      </c>
      <c r="X48" s="41">
        <v>2787343</v>
      </c>
      <c r="Y48" s="41">
        <v>3348230</v>
      </c>
      <c r="Z48" s="37">
        <v>1392243.9299999997</v>
      </c>
      <c r="AA48" s="37">
        <v>1968460.4300000002</v>
      </c>
      <c r="AB48" s="37">
        <v>1321238.56</v>
      </c>
      <c r="AC48" s="1">
        <v>1180157.8399999999</v>
      </c>
      <c r="AD48" s="1">
        <v>1251112.53</v>
      </c>
      <c r="AE48" s="1">
        <v>1223391.27</v>
      </c>
      <c r="AF48" s="1">
        <v>944513.22</v>
      </c>
      <c r="AG48" s="1">
        <v>923396.40999999992</v>
      </c>
      <c r="AH48" s="1">
        <v>1165976.8900000001</v>
      </c>
      <c r="AI48" s="1">
        <v>1107497.5900000001</v>
      </c>
      <c r="AJ48" s="1">
        <v>922401.82000000007</v>
      </c>
    </row>
    <row r="49" spans="1:36">
      <c r="A49" s="41" t="s">
        <v>59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>
        <v>32229603</v>
      </c>
      <c r="Q49" s="41">
        <v>37201076</v>
      </c>
      <c r="R49" s="41">
        <v>51862698</v>
      </c>
      <c r="S49" s="41">
        <v>57560707</v>
      </c>
      <c r="T49" s="41">
        <v>64087199</v>
      </c>
      <c r="U49" s="41">
        <v>72533547</v>
      </c>
      <c r="V49" s="41">
        <v>74829558</v>
      </c>
      <c r="W49" s="41">
        <v>79549306</v>
      </c>
      <c r="X49" s="41">
        <v>96045327</v>
      </c>
      <c r="Y49" s="41">
        <v>137246332</v>
      </c>
      <c r="Z49" s="37">
        <v>148486361.59999996</v>
      </c>
      <c r="AA49" s="37">
        <v>157320284.09000006</v>
      </c>
      <c r="AB49" s="37">
        <v>104497975.52999997</v>
      </c>
      <c r="AC49" s="1">
        <v>91492609.919999987</v>
      </c>
      <c r="AD49" s="1">
        <v>87573947.549999997</v>
      </c>
      <c r="AE49" s="1">
        <v>79260990.509999976</v>
      </c>
      <c r="AF49" s="1">
        <v>72990107.500000015</v>
      </c>
      <c r="AG49" s="1">
        <v>69296632.040000036</v>
      </c>
      <c r="AH49" s="1">
        <v>76477190.059999987</v>
      </c>
      <c r="AI49" s="1">
        <v>75101377.75000003</v>
      </c>
      <c r="AJ49" s="1">
        <v>71563595.400000006</v>
      </c>
    </row>
    <row r="50" spans="1:36">
      <c r="A50" s="41" t="s">
        <v>60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>
        <v>2484252</v>
      </c>
      <c r="Q50" s="41">
        <v>3224369</v>
      </c>
      <c r="R50" s="41">
        <v>2971464</v>
      </c>
      <c r="S50" s="41">
        <v>3836972</v>
      </c>
      <c r="T50" s="41">
        <v>4517701</v>
      </c>
      <c r="U50" s="41">
        <v>5130980</v>
      </c>
      <c r="V50" s="41">
        <v>5643682</v>
      </c>
      <c r="W50" s="41">
        <v>6267349</v>
      </c>
      <c r="X50" s="41">
        <v>7146713</v>
      </c>
      <c r="Y50" s="41">
        <v>10800798</v>
      </c>
      <c r="Z50" s="37">
        <v>21080074.029999997</v>
      </c>
      <c r="AA50" s="37">
        <v>32357131.109999999</v>
      </c>
      <c r="AB50" s="37">
        <v>34000525.730000004</v>
      </c>
      <c r="AC50" s="1">
        <v>35770953.520000003</v>
      </c>
      <c r="AD50" s="1">
        <v>37440547.780000001</v>
      </c>
      <c r="AE50" s="1">
        <v>32798325.699999999</v>
      </c>
      <c r="AF50" s="1">
        <v>24100478.59</v>
      </c>
      <c r="AG50" s="1">
        <v>21703888.559999999</v>
      </c>
      <c r="AH50" s="1">
        <v>20534458.059999999</v>
      </c>
      <c r="AI50" s="1">
        <v>13722267.359999999</v>
      </c>
      <c r="AJ50" s="1">
        <v>5898699.1799999997</v>
      </c>
    </row>
    <row r="51" spans="1:36">
      <c r="A51" s="42" t="s">
        <v>61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>
        <v>2703271</v>
      </c>
      <c r="Q51" s="42">
        <v>2867637</v>
      </c>
      <c r="R51" s="42">
        <v>3835003</v>
      </c>
      <c r="S51" s="42">
        <v>5431261</v>
      </c>
      <c r="T51" s="42">
        <v>7109532</v>
      </c>
      <c r="U51" s="42">
        <v>8424737</v>
      </c>
      <c r="V51" s="42">
        <v>7250458</v>
      </c>
      <c r="W51" s="42">
        <v>8130181</v>
      </c>
      <c r="X51" s="42">
        <v>11288149</v>
      </c>
      <c r="Y51" s="42">
        <v>17119425</v>
      </c>
      <c r="Z51" s="37">
        <v>47066796.390000008</v>
      </c>
      <c r="AA51" s="37">
        <v>51619001.909999996</v>
      </c>
      <c r="AB51" s="37">
        <v>38256055.449999996</v>
      </c>
      <c r="AC51" s="15">
        <v>35138554.949999996</v>
      </c>
      <c r="AD51" s="15">
        <v>33055083.899999991</v>
      </c>
      <c r="AE51" s="1">
        <v>35265812.030000001</v>
      </c>
      <c r="AF51" s="1">
        <v>34134688.009999998</v>
      </c>
      <c r="AG51" s="1">
        <v>8452706.4699999988</v>
      </c>
      <c r="AH51" s="1">
        <v>8057238.7599999988</v>
      </c>
      <c r="AI51" s="1">
        <v>4664627.9700000007</v>
      </c>
      <c r="AJ51" s="1">
        <v>4199123.8199999994</v>
      </c>
    </row>
    <row r="52" spans="1:36">
      <c r="A52" s="39" t="s">
        <v>62</v>
      </c>
      <c r="B52" s="39">
        <f t="shared" ref="B52:Z52" si="36">SUM(B54:B62)</f>
        <v>0</v>
      </c>
      <c r="C52" s="39">
        <f t="shared" si="36"/>
        <v>0</v>
      </c>
      <c r="D52" s="39">
        <f t="shared" si="36"/>
        <v>0</v>
      </c>
      <c r="E52" s="39">
        <f t="shared" si="36"/>
        <v>0</v>
      </c>
      <c r="F52" s="39">
        <f t="shared" si="36"/>
        <v>0</v>
      </c>
      <c r="G52" s="39">
        <f t="shared" si="36"/>
        <v>0</v>
      </c>
      <c r="H52" s="39">
        <f t="shared" si="36"/>
        <v>0</v>
      </c>
      <c r="I52" s="39">
        <f t="shared" si="36"/>
        <v>0</v>
      </c>
      <c r="J52" s="39">
        <f t="shared" si="36"/>
        <v>0</v>
      </c>
      <c r="K52" s="39">
        <f t="shared" si="36"/>
        <v>0</v>
      </c>
      <c r="L52" s="39">
        <f t="shared" si="36"/>
        <v>0</v>
      </c>
      <c r="M52" s="39">
        <f t="shared" si="36"/>
        <v>0</v>
      </c>
      <c r="N52" s="39">
        <f t="shared" si="36"/>
        <v>0</v>
      </c>
      <c r="O52" s="39">
        <f t="shared" si="36"/>
        <v>0</v>
      </c>
      <c r="P52" s="39">
        <f t="shared" si="36"/>
        <v>180048102</v>
      </c>
      <c r="Q52" s="39">
        <f t="shared" si="36"/>
        <v>201822712</v>
      </c>
      <c r="R52" s="39">
        <f t="shared" si="36"/>
        <v>257550850</v>
      </c>
      <c r="S52" s="39">
        <f t="shared" si="36"/>
        <v>322368278</v>
      </c>
      <c r="T52" s="39">
        <f t="shared" si="36"/>
        <v>365189526</v>
      </c>
      <c r="U52" s="39">
        <f t="shared" si="36"/>
        <v>381737158</v>
      </c>
      <c r="V52" s="39">
        <f t="shared" si="36"/>
        <v>377396441</v>
      </c>
      <c r="W52" s="39">
        <f t="shared" si="36"/>
        <v>380318935</v>
      </c>
      <c r="X52" s="39">
        <f t="shared" si="36"/>
        <v>417831225</v>
      </c>
      <c r="Y52" s="39">
        <f t="shared" si="36"/>
        <v>525791708</v>
      </c>
      <c r="Z52" s="39">
        <f t="shared" si="36"/>
        <v>815980624.46999991</v>
      </c>
      <c r="AA52" s="39">
        <f t="shared" ref="AA52:AE52" si="37">SUM(AA54:AA62)</f>
        <v>925892067.72000003</v>
      </c>
      <c r="AB52" s="39">
        <f t="shared" si="37"/>
        <v>791135880.6400001</v>
      </c>
      <c r="AC52" s="39">
        <f t="shared" si="37"/>
        <v>747770003.07000017</v>
      </c>
      <c r="AD52" s="39">
        <f t="shared" si="37"/>
        <v>715921685.31999993</v>
      </c>
      <c r="AE52" s="39">
        <f t="shared" si="37"/>
        <v>668254430.57999992</v>
      </c>
      <c r="AF52" s="39">
        <f t="shared" ref="AF52:AG52" si="38">SUM(AF54:AF62)</f>
        <v>585726065.71999991</v>
      </c>
      <c r="AG52" s="39">
        <f t="shared" si="38"/>
        <v>510503351.80000007</v>
      </c>
      <c r="AH52" s="39">
        <f t="shared" ref="AH52:AJ52" si="39">SUM(AH54:AH62)</f>
        <v>524602630.04999995</v>
      </c>
      <c r="AI52" s="39">
        <f t="shared" si="39"/>
        <v>486731102.30000001</v>
      </c>
      <c r="AJ52" s="39">
        <f t="shared" si="39"/>
        <v>475200090.78000003</v>
      </c>
    </row>
    <row r="53" spans="1:36">
      <c r="A53" s="40" t="s">
        <v>113</v>
      </c>
      <c r="B53" s="40">
        <f t="shared" ref="B53:Z53" si="40">(B52/B4)*100</f>
        <v>0</v>
      </c>
      <c r="C53" s="40">
        <f t="shared" si="40"/>
        <v>0</v>
      </c>
      <c r="D53" s="40">
        <f t="shared" si="40"/>
        <v>0</v>
      </c>
      <c r="E53" s="40">
        <f t="shared" si="40"/>
        <v>0</v>
      </c>
      <c r="F53" s="40">
        <f t="shared" si="40"/>
        <v>0</v>
      </c>
      <c r="G53" s="40">
        <f t="shared" si="40"/>
        <v>0</v>
      </c>
      <c r="H53" s="40">
        <f t="shared" si="40"/>
        <v>0</v>
      </c>
      <c r="I53" s="40">
        <f t="shared" si="40"/>
        <v>0</v>
      </c>
      <c r="J53" s="40">
        <f t="shared" si="40"/>
        <v>0</v>
      </c>
      <c r="K53" s="40">
        <f t="shared" si="40"/>
        <v>0</v>
      </c>
      <c r="L53" s="40">
        <f t="shared" si="40"/>
        <v>0</v>
      </c>
      <c r="M53" s="40">
        <f t="shared" si="40"/>
        <v>0</v>
      </c>
      <c r="N53" s="40">
        <f t="shared" si="40"/>
        <v>0</v>
      </c>
      <c r="O53" s="40">
        <f t="shared" si="40"/>
        <v>0</v>
      </c>
      <c r="P53" s="40">
        <f t="shared" si="40"/>
        <v>21.210909582386645</v>
      </c>
      <c r="Q53" s="40">
        <f t="shared" si="40"/>
        <v>20.864335033538413</v>
      </c>
      <c r="R53" s="40">
        <f t="shared" si="40"/>
        <v>20.169601377576015</v>
      </c>
      <c r="S53" s="40">
        <f t="shared" si="40"/>
        <v>19.788156126742653</v>
      </c>
      <c r="T53" s="40">
        <f t="shared" si="40"/>
        <v>18.847552954237432</v>
      </c>
      <c r="U53" s="40">
        <f t="shared" si="40"/>
        <v>17.613895233004992</v>
      </c>
      <c r="V53" s="40">
        <f t="shared" si="40"/>
        <v>17.169616940577686</v>
      </c>
      <c r="W53" s="40">
        <f t="shared" si="40"/>
        <v>16.45592866695635</v>
      </c>
      <c r="X53" s="40">
        <f t="shared" si="40"/>
        <v>14.413609136200204</v>
      </c>
      <c r="Y53" s="40">
        <f t="shared" si="40"/>
        <v>12.844650841451092</v>
      </c>
      <c r="Z53" s="40">
        <f t="shared" si="40"/>
        <v>11.474922895841857</v>
      </c>
      <c r="AA53" s="40">
        <f t="shared" ref="AA53:AE53" si="41">(AA52/AA4)*100</f>
        <v>10.938808665232797</v>
      </c>
      <c r="AB53" s="40">
        <f t="shared" si="41"/>
        <v>11.530731119121734</v>
      </c>
      <c r="AC53" s="40">
        <f t="shared" si="41"/>
        <v>11.98009791246233</v>
      </c>
      <c r="AD53" s="40">
        <f t="shared" si="41"/>
        <v>12.294260214905648</v>
      </c>
      <c r="AE53" s="40">
        <f t="shared" si="41"/>
        <v>12.98602070505174</v>
      </c>
      <c r="AF53" s="40">
        <f t="shared" ref="AF53:AG53" si="42">(AF52/AF4)*100</f>
        <v>13.169422962582958</v>
      </c>
      <c r="AG53" s="40">
        <f t="shared" si="42"/>
        <v>13.755103090462404</v>
      </c>
      <c r="AH53" s="40">
        <f t="shared" ref="AH53:AJ53" si="43">(AH52/AH4)*100</f>
        <v>14.117564758247013</v>
      </c>
      <c r="AI53" s="40">
        <f t="shared" si="43"/>
        <v>13.860512141700424</v>
      </c>
      <c r="AJ53" s="40">
        <f t="shared" si="43"/>
        <v>13.326244612772511</v>
      </c>
    </row>
    <row r="54" spans="1:36">
      <c r="A54" s="41" t="s">
        <v>63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>
        <v>8283479</v>
      </c>
      <c r="Q54" s="41">
        <v>8503007</v>
      </c>
      <c r="R54" s="41">
        <v>11794127</v>
      </c>
      <c r="S54" s="41">
        <v>15918596</v>
      </c>
      <c r="T54" s="41">
        <v>19893191</v>
      </c>
      <c r="U54" s="41">
        <v>21697639</v>
      </c>
      <c r="V54" s="41">
        <v>19527817</v>
      </c>
      <c r="W54" s="41">
        <v>22733162</v>
      </c>
      <c r="X54" s="41">
        <v>27760930</v>
      </c>
      <c r="Y54" s="41">
        <v>36792578</v>
      </c>
      <c r="Z54" s="37">
        <v>59508355.68</v>
      </c>
      <c r="AA54" s="37">
        <v>76021221.120000005</v>
      </c>
      <c r="AB54" s="37">
        <v>77824120.090000004</v>
      </c>
      <c r="AC54" s="1">
        <v>78065127.75</v>
      </c>
      <c r="AD54" s="1">
        <v>79403014.840000004</v>
      </c>
      <c r="AE54" s="1">
        <v>78388876.549999997</v>
      </c>
      <c r="AF54" s="1">
        <v>70633260.640000015</v>
      </c>
      <c r="AG54" s="1">
        <v>65830371.409999996</v>
      </c>
      <c r="AH54" s="1">
        <v>74001146.770000011</v>
      </c>
      <c r="AI54" s="1">
        <v>79311931.040000007</v>
      </c>
      <c r="AJ54" s="1">
        <v>93970769.950000003</v>
      </c>
    </row>
    <row r="55" spans="1:36">
      <c r="A55" s="41" t="s">
        <v>64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>
        <v>2172124</v>
      </c>
      <c r="Q55" s="41">
        <v>2290890</v>
      </c>
      <c r="R55" s="41">
        <v>2804696</v>
      </c>
      <c r="S55" s="41">
        <v>3690071</v>
      </c>
      <c r="T55" s="41">
        <v>3640034</v>
      </c>
      <c r="U55" s="41">
        <v>4171365</v>
      </c>
      <c r="V55" s="41">
        <v>4481815</v>
      </c>
      <c r="W55" s="41">
        <v>5295052</v>
      </c>
      <c r="X55" s="41">
        <v>6005007</v>
      </c>
      <c r="Y55" s="41">
        <v>8032891</v>
      </c>
      <c r="Z55" s="37">
        <v>7653471.4800000004</v>
      </c>
      <c r="AA55" s="37">
        <v>8524216.2100000009</v>
      </c>
      <c r="AB55" s="37">
        <v>7560476.3599999994</v>
      </c>
      <c r="AC55" s="1">
        <v>13524013.530000001</v>
      </c>
      <c r="AD55" s="1">
        <v>13033661.720000001</v>
      </c>
      <c r="AE55" s="1">
        <v>11197850.310000001</v>
      </c>
      <c r="AF55" s="1">
        <v>8824337.2399999984</v>
      </c>
      <c r="AG55" s="1">
        <v>8027377.2199999997</v>
      </c>
      <c r="AH55" s="1">
        <v>8480696.2899999991</v>
      </c>
      <c r="AI55" s="1">
        <v>8234623.9699999988</v>
      </c>
      <c r="AJ55" s="1">
        <v>8746168.8000000007</v>
      </c>
    </row>
    <row r="56" spans="1:36">
      <c r="A56" s="41" t="s">
        <v>65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>
        <v>7759011</v>
      </c>
      <c r="Q56" s="41">
        <v>8033920</v>
      </c>
      <c r="R56" s="41">
        <v>12039778</v>
      </c>
      <c r="S56" s="41">
        <v>13708435</v>
      </c>
      <c r="T56" s="41">
        <v>19305611</v>
      </c>
      <c r="U56" s="41">
        <v>19072389</v>
      </c>
      <c r="V56" s="41">
        <v>18565324</v>
      </c>
      <c r="W56" s="41">
        <v>18592820</v>
      </c>
      <c r="X56" s="41">
        <v>21723771</v>
      </c>
      <c r="Y56" s="41">
        <v>29718730</v>
      </c>
      <c r="Z56" s="37">
        <v>50537760.059999995</v>
      </c>
      <c r="AA56" s="37">
        <v>49898089.199999996</v>
      </c>
      <c r="AB56" s="37">
        <v>37829627.879999995</v>
      </c>
      <c r="AC56" s="1">
        <v>37176226.340000004</v>
      </c>
      <c r="AD56" s="1">
        <v>32364918.829999998</v>
      </c>
      <c r="AE56" s="1">
        <v>28029734.530000001</v>
      </c>
      <c r="AF56" s="1">
        <v>23672412.84</v>
      </c>
      <c r="AG56" s="1">
        <v>19846753.990000006</v>
      </c>
      <c r="AH56" s="1">
        <v>20270702.890000001</v>
      </c>
      <c r="AI56" s="1">
        <v>10931438.929999998</v>
      </c>
      <c r="AJ56" s="1">
        <v>8022587.7699999986</v>
      </c>
    </row>
    <row r="57" spans="1:36">
      <c r="A57" s="41" t="s">
        <v>66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>
        <v>3639875</v>
      </c>
      <c r="Q57" s="41">
        <v>3950437</v>
      </c>
      <c r="R57" s="41">
        <v>4817246</v>
      </c>
      <c r="S57" s="41">
        <v>6068344</v>
      </c>
      <c r="T57" s="41">
        <v>7224856</v>
      </c>
      <c r="U57" s="41">
        <v>7915691</v>
      </c>
      <c r="V57" s="41">
        <v>7442616</v>
      </c>
      <c r="W57" s="41">
        <v>7282772</v>
      </c>
      <c r="X57" s="41">
        <v>7699000</v>
      </c>
      <c r="Y57" s="41">
        <v>9132539</v>
      </c>
      <c r="Z57" s="37">
        <v>15299534.449999999</v>
      </c>
      <c r="AA57" s="37">
        <v>15014969.210000001</v>
      </c>
      <c r="AB57" s="37">
        <v>11594308.880000001</v>
      </c>
      <c r="AC57" s="1">
        <v>10391862.999999998</v>
      </c>
      <c r="AD57" s="1">
        <v>8606451.209999999</v>
      </c>
      <c r="AE57" s="1">
        <v>6352042.21</v>
      </c>
      <c r="AF57" s="1">
        <v>3879963.42</v>
      </c>
      <c r="AG57" s="1">
        <v>2008015.3399999999</v>
      </c>
      <c r="AH57" s="1">
        <v>2211260</v>
      </c>
      <c r="AI57" s="1">
        <v>1995652.76</v>
      </c>
      <c r="AJ57" s="1">
        <v>1871731.67</v>
      </c>
    </row>
    <row r="58" spans="1:36">
      <c r="A58" s="41" t="s">
        <v>67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>
        <v>25628965</v>
      </c>
      <c r="Q58" s="41">
        <v>28387054</v>
      </c>
      <c r="R58" s="41">
        <v>35138506</v>
      </c>
      <c r="S58" s="41">
        <v>40121855</v>
      </c>
      <c r="T58" s="41">
        <v>45906727</v>
      </c>
      <c r="U58" s="41">
        <v>47115383</v>
      </c>
      <c r="V58" s="41">
        <v>43707269</v>
      </c>
      <c r="W58" s="41">
        <v>45766300</v>
      </c>
      <c r="X58" s="41">
        <v>53516566</v>
      </c>
      <c r="Y58" s="41">
        <v>77888691</v>
      </c>
      <c r="Z58" s="37">
        <v>112619702.17</v>
      </c>
      <c r="AA58" s="37">
        <v>120905491.47</v>
      </c>
      <c r="AB58" s="37">
        <v>108379686.03000003</v>
      </c>
      <c r="AC58" s="1">
        <v>98712279.89000003</v>
      </c>
      <c r="AD58" s="1">
        <v>95627663.239999995</v>
      </c>
      <c r="AE58" s="1">
        <v>89353644.519999996</v>
      </c>
      <c r="AF58" s="1">
        <v>79002819.530000001</v>
      </c>
      <c r="AG58" s="1">
        <v>75433748.099999979</v>
      </c>
      <c r="AH58" s="1">
        <v>78016930.769999996</v>
      </c>
      <c r="AI58" s="1">
        <v>77078075.059999987</v>
      </c>
      <c r="AJ58" s="1">
        <v>74498280.620000005</v>
      </c>
    </row>
    <row r="59" spans="1:36">
      <c r="A59" s="41" t="s">
        <v>68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>
        <v>73398057</v>
      </c>
      <c r="Q59" s="41">
        <v>84547568</v>
      </c>
      <c r="R59" s="41">
        <v>109884364</v>
      </c>
      <c r="S59" s="41">
        <v>146952232</v>
      </c>
      <c r="T59" s="41">
        <v>163631824</v>
      </c>
      <c r="U59" s="41">
        <v>171709804</v>
      </c>
      <c r="V59" s="41">
        <v>173692680</v>
      </c>
      <c r="W59" s="41">
        <v>165241642</v>
      </c>
      <c r="X59" s="41">
        <v>171941595</v>
      </c>
      <c r="Y59" s="41">
        <v>202067023</v>
      </c>
      <c r="Z59" s="37">
        <v>306195652.87</v>
      </c>
      <c r="AA59" s="37">
        <v>358101588.17999995</v>
      </c>
      <c r="AB59" s="37">
        <v>305420113.99999994</v>
      </c>
      <c r="AC59" s="1">
        <v>294550464.18000007</v>
      </c>
      <c r="AD59" s="1">
        <v>288217375.00999993</v>
      </c>
      <c r="AE59" s="1">
        <v>277406762.38999993</v>
      </c>
      <c r="AF59" s="1">
        <v>247309220.70999998</v>
      </c>
      <c r="AG59" s="1">
        <v>214815554.37000003</v>
      </c>
      <c r="AH59" s="1">
        <v>227460180.90999994</v>
      </c>
      <c r="AI59" s="1">
        <v>217090445.78000003</v>
      </c>
      <c r="AJ59" s="1">
        <v>211366757.96000004</v>
      </c>
    </row>
    <row r="60" spans="1:36">
      <c r="A60" s="41" t="s">
        <v>69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>
        <v>55523254</v>
      </c>
      <c r="Q60" s="41">
        <v>62103102</v>
      </c>
      <c r="R60" s="41">
        <v>75136237</v>
      </c>
      <c r="S60" s="41">
        <v>88152658</v>
      </c>
      <c r="T60" s="41">
        <v>96109691</v>
      </c>
      <c r="U60" s="41">
        <v>99869087</v>
      </c>
      <c r="V60" s="41">
        <v>100623602</v>
      </c>
      <c r="W60" s="41">
        <v>105644626</v>
      </c>
      <c r="X60" s="41">
        <v>117954455</v>
      </c>
      <c r="Y60" s="41">
        <v>147618758</v>
      </c>
      <c r="Z60" s="37">
        <v>242712437.33999997</v>
      </c>
      <c r="AA60" s="37">
        <v>276862811.11000001</v>
      </c>
      <c r="AB60" s="37">
        <v>224805614.8600001</v>
      </c>
      <c r="AC60" s="1">
        <v>209959807.70000002</v>
      </c>
      <c r="AD60" s="1">
        <v>194658711.96000001</v>
      </c>
      <c r="AE60" s="1">
        <v>172372871.16</v>
      </c>
      <c r="AF60" s="1">
        <v>147214263.20999998</v>
      </c>
      <c r="AG60" s="1">
        <v>119309604.75</v>
      </c>
      <c r="AH60" s="1">
        <v>108489839.13000003</v>
      </c>
      <c r="AI60" s="1">
        <v>86641109.069999978</v>
      </c>
      <c r="AJ60" s="1">
        <v>71265979.960000023</v>
      </c>
    </row>
    <row r="61" spans="1:36">
      <c r="A61" s="41" t="s">
        <v>70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>
        <v>3089562</v>
      </c>
      <c r="Q61" s="41">
        <v>3426675</v>
      </c>
      <c r="R61" s="41">
        <v>5351314</v>
      </c>
      <c r="S61" s="41">
        <v>7203796</v>
      </c>
      <c r="T61" s="41">
        <v>8997580</v>
      </c>
      <c r="U61" s="41">
        <v>9614268</v>
      </c>
      <c r="V61" s="41">
        <v>8753161</v>
      </c>
      <c r="W61" s="41">
        <v>9124762</v>
      </c>
      <c r="X61" s="41">
        <v>10486582</v>
      </c>
      <c r="Y61" s="41">
        <v>13758492</v>
      </c>
      <c r="Z61" s="37">
        <v>20250397.300000001</v>
      </c>
      <c r="AA61" s="37">
        <v>19094380.48</v>
      </c>
      <c r="AB61" s="37">
        <v>16562321.299999999</v>
      </c>
      <c r="AC61" s="1">
        <v>4111117.44</v>
      </c>
      <c r="AD61" s="1">
        <v>2907278.21</v>
      </c>
      <c r="AE61" s="1">
        <v>4027049.05</v>
      </c>
      <c r="AF61" s="1">
        <v>4315004.7</v>
      </c>
      <c r="AG61" s="1">
        <v>4473511.6100000003</v>
      </c>
      <c r="AH61" s="1">
        <v>4947866.8400000008</v>
      </c>
      <c r="AI61" s="1">
        <v>5015861.2699999996</v>
      </c>
      <c r="AJ61" s="1">
        <v>5067843.78</v>
      </c>
    </row>
    <row r="62" spans="1:36">
      <c r="A62" s="42" t="s">
        <v>71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>
        <v>553775</v>
      </c>
      <c r="Q62" s="42">
        <v>580059</v>
      </c>
      <c r="R62" s="42">
        <v>584582</v>
      </c>
      <c r="S62" s="42">
        <v>552291</v>
      </c>
      <c r="T62" s="42">
        <v>480012</v>
      </c>
      <c r="U62" s="42">
        <v>571532</v>
      </c>
      <c r="V62" s="42">
        <v>602157</v>
      </c>
      <c r="W62" s="42">
        <v>637799</v>
      </c>
      <c r="X62" s="42">
        <v>743319</v>
      </c>
      <c r="Y62" s="42">
        <v>782006</v>
      </c>
      <c r="Z62" s="37">
        <v>1203313.1200000001</v>
      </c>
      <c r="AA62" s="37">
        <v>1469300.7400000002</v>
      </c>
      <c r="AB62" s="37">
        <v>1159611.24</v>
      </c>
      <c r="AC62" s="15">
        <v>1279103.24</v>
      </c>
      <c r="AD62" s="15">
        <v>1102610.3</v>
      </c>
      <c r="AE62" s="15">
        <v>1125599.8599999999</v>
      </c>
      <c r="AF62" s="15">
        <v>874783.42999999993</v>
      </c>
      <c r="AG62" s="15">
        <v>758415.01</v>
      </c>
      <c r="AH62" s="15">
        <v>724006.45</v>
      </c>
      <c r="AI62" s="15">
        <v>431964.42000000004</v>
      </c>
      <c r="AJ62" s="15">
        <v>389970.27</v>
      </c>
    </row>
    <row r="63" spans="1:36">
      <c r="A63" s="43" t="s">
        <v>72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v>7406317</v>
      </c>
      <c r="Q63" s="43">
        <v>8213980</v>
      </c>
      <c r="R63" s="43">
        <v>10637434</v>
      </c>
      <c r="S63" s="43">
        <v>13842765</v>
      </c>
      <c r="T63" s="43">
        <v>17334725</v>
      </c>
      <c r="U63" s="43">
        <v>21391101</v>
      </c>
      <c r="V63" s="43">
        <v>22661401</v>
      </c>
      <c r="W63" s="43">
        <v>25751634</v>
      </c>
      <c r="X63" s="43">
        <v>33823015</v>
      </c>
      <c r="Y63" s="43">
        <v>48155718</v>
      </c>
      <c r="Z63" s="43">
        <v>108167075.14999999</v>
      </c>
      <c r="AA63" s="43">
        <v>114874210.66000001</v>
      </c>
      <c r="AB63" s="43">
        <v>92186077.370000005</v>
      </c>
      <c r="AC63" s="15">
        <v>94689768.75</v>
      </c>
      <c r="AD63" s="15">
        <v>81139942.950000018</v>
      </c>
      <c r="AE63" s="15">
        <v>84557153.450000003</v>
      </c>
      <c r="AF63" s="19">
        <v>88165270.089999974</v>
      </c>
      <c r="AG63" s="19">
        <v>95671113.689999998</v>
      </c>
      <c r="AH63" s="19">
        <v>107286584.79000001</v>
      </c>
      <c r="AI63" s="19">
        <v>138175780.75000003</v>
      </c>
      <c r="AJ63" s="19">
        <v>176399948.5</v>
      </c>
    </row>
    <row r="64" spans="1:36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2:26">
      <c r="B65" s="1" t="s">
        <v>114</v>
      </c>
    </row>
    <row r="76" spans="2:26">
      <c r="Z76" s="63"/>
    </row>
    <row r="77" spans="2:26">
      <c r="Z77" s="27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62"/>
  </sheetPr>
  <dimension ref="A1:CN110"/>
  <sheetViews>
    <sheetView tabSelected="1" zoomScaleNormal="100" workbookViewId="0">
      <pane xSplit="1" ySplit="3" topLeftCell="AJ4" activePane="bottomRight" state="frozen"/>
      <selection pane="bottomRight" activeCell="AJ31" sqref="AJ31"/>
      <selection pane="bottomLeft" activeCell="A4" sqref="A4"/>
      <selection pane="topRight" activeCell="B1" sqref="B1"/>
    </sheetView>
  </sheetViews>
  <sheetFormatPr defaultColWidth="9.7109375" defaultRowHeight="12.75"/>
  <cols>
    <col min="1" max="1" width="22.7109375" style="1" customWidth="1"/>
    <col min="2" max="15" width="16.7109375" style="1" customWidth="1"/>
    <col min="16" max="19" width="15" style="1" customWidth="1"/>
    <col min="20" max="22" width="14.5703125" style="1" customWidth="1"/>
    <col min="23" max="23" width="14.28515625" style="1" bestFit="1" customWidth="1"/>
    <col min="24" max="24" width="14.42578125" style="1" bestFit="1" customWidth="1"/>
    <col min="25" max="26" width="15.5703125" style="1" bestFit="1" customWidth="1"/>
    <col min="27" max="28" width="14.7109375" style="1" customWidth="1"/>
    <col min="29" max="31" width="13.42578125" style="1" bestFit="1" customWidth="1"/>
    <col min="32" max="35" width="13.42578125" style="1" customWidth="1"/>
    <col min="36" max="36" width="14.140625" style="1" customWidth="1"/>
    <col min="37" max="67" width="9.7109375" style="1"/>
    <col min="68" max="69" width="10.7109375" style="1" customWidth="1"/>
    <col min="70" max="70" width="7.7109375" style="1" customWidth="1"/>
    <col min="71" max="71" width="6.7109375" style="1" customWidth="1"/>
    <col min="72" max="72" width="5.7109375" style="1" customWidth="1"/>
    <col min="73" max="73" width="8.7109375" style="1" customWidth="1"/>
    <col min="74" max="74" width="6.7109375" style="1" customWidth="1"/>
    <col min="75" max="75" width="8.7109375" style="1" customWidth="1"/>
    <col min="76" max="76" width="6.7109375" style="1" customWidth="1"/>
    <col min="77" max="77" width="8.7109375" style="1" customWidth="1"/>
    <col min="78" max="78" width="6.7109375" style="1" customWidth="1"/>
    <col min="79" max="79" width="8.7109375" style="1" customWidth="1"/>
    <col min="80" max="80" width="6.7109375" style="1" customWidth="1"/>
    <col min="81" max="81" width="7.7109375" style="1" customWidth="1"/>
    <col min="82" max="82" width="6.7109375" style="1" customWidth="1"/>
    <col min="83" max="83" width="7.7109375" style="1" customWidth="1"/>
    <col min="84" max="84" width="6.7109375" style="1" customWidth="1"/>
    <col min="85" max="85" width="8.7109375" style="1" customWidth="1"/>
    <col min="86" max="86" width="6.7109375" style="1" customWidth="1"/>
    <col min="87" max="87" width="8.7109375" style="1" customWidth="1"/>
    <col min="88" max="88" width="6.7109375" style="1" customWidth="1"/>
    <col min="89" max="89" width="2.7109375" style="1" customWidth="1"/>
    <col min="90" max="90" width="11.7109375" style="1" customWidth="1"/>
    <col min="91" max="91" width="10.7109375" style="1" customWidth="1"/>
    <col min="92" max="92" width="7.7109375" style="1" customWidth="1"/>
    <col min="93" max="16384" width="9.7109375" style="1"/>
  </cols>
  <sheetData>
    <row r="1" spans="1:36" s="49" customFormat="1">
      <c r="A1" s="49" t="s">
        <v>116</v>
      </c>
    </row>
    <row r="2" spans="1:36" s="49" customFormat="1"/>
    <row r="3" spans="1:36" s="62" customFormat="1">
      <c r="A3" s="52"/>
      <c r="B3" s="52" t="s">
        <v>79</v>
      </c>
      <c r="C3" s="52" t="s">
        <v>80</v>
      </c>
      <c r="D3" s="52" t="s">
        <v>81</v>
      </c>
      <c r="E3" s="52" t="s">
        <v>82</v>
      </c>
      <c r="F3" s="52" t="s">
        <v>83</v>
      </c>
      <c r="G3" s="52" t="s">
        <v>84</v>
      </c>
      <c r="H3" s="52" t="s">
        <v>85</v>
      </c>
      <c r="I3" s="52" t="s">
        <v>86</v>
      </c>
      <c r="J3" s="52" t="s">
        <v>87</v>
      </c>
      <c r="K3" s="52" t="s">
        <v>88</v>
      </c>
      <c r="L3" s="52" t="s">
        <v>89</v>
      </c>
      <c r="M3" s="52" t="s">
        <v>90</v>
      </c>
      <c r="N3" s="52" t="s">
        <v>91</v>
      </c>
      <c r="O3" s="52" t="s">
        <v>92</v>
      </c>
      <c r="P3" s="52" t="s">
        <v>93</v>
      </c>
      <c r="Q3" s="52" t="s">
        <v>94</v>
      </c>
      <c r="R3" s="52" t="s">
        <v>95</v>
      </c>
      <c r="S3" s="52" t="s">
        <v>96</v>
      </c>
      <c r="T3" s="52" t="s">
        <v>97</v>
      </c>
      <c r="U3" s="52" t="s">
        <v>98</v>
      </c>
      <c r="V3" s="52" t="s">
        <v>99</v>
      </c>
      <c r="W3" s="52" t="s">
        <v>100</v>
      </c>
      <c r="X3" s="52" t="s">
        <v>101</v>
      </c>
      <c r="Y3" s="52" t="s">
        <v>102</v>
      </c>
      <c r="Z3" s="52" t="s">
        <v>103</v>
      </c>
      <c r="AA3" s="52" t="s">
        <v>104</v>
      </c>
      <c r="AB3" s="52" t="s">
        <v>105</v>
      </c>
      <c r="AC3" s="62" t="s">
        <v>106</v>
      </c>
      <c r="AD3" s="62" t="s">
        <v>107</v>
      </c>
      <c r="AE3" s="62" t="s">
        <v>108</v>
      </c>
      <c r="AF3" s="62" t="s">
        <v>109</v>
      </c>
      <c r="AG3" s="62" t="s">
        <v>110</v>
      </c>
      <c r="AH3" s="62" t="s">
        <v>111</v>
      </c>
      <c r="AI3" s="135" t="s">
        <v>112</v>
      </c>
      <c r="AJ3" s="176" t="s">
        <v>14</v>
      </c>
    </row>
    <row r="4" spans="1:36">
      <c r="A4" s="34" t="s">
        <v>15</v>
      </c>
      <c r="B4" s="16">
        <f>1420700*1000</f>
        <v>1420700000</v>
      </c>
      <c r="C4" s="16">
        <f>1708670*1000</f>
        <v>1708670000</v>
      </c>
      <c r="D4" s="16">
        <v>1992715654</v>
      </c>
      <c r="E4" s="16">
        <v>2467789403</v>
      </c>
      <c r="F4" s="16">
        <v>2704549441</v>
      </c>
      <c r="G4" s="16">
        <v>2851413464</v>
      </c>
      <c r="H4" s="16">
        <v>3444104219</v>
      </c>
      <c r="I4" s="16">
        <v>3814700239</v>
      </c>
      <c r="J4" s="16">
        <v>3703573318</v>
      </c>
      <c r="K4" s="16">
        <v>3742613534</v>
      </c>
      <c r="L4" s="16">
        <v>3762033678</v>
      </c>
      <c r="M4" s="16">
        <v>3989493010</v>
      </c>
      <c r="N4" s="16">
        <v>4379460441</v>
      </c>
      <c r="O4" s="16">
        <v>4981728035</v>
      </c>
      <c r="P4" s="38">
        <f t="shared" ref="P4:Z4" si="0">P5+P23+P38+P52+P63</f>
        <v>4798336627</v>
      </c>
      <c r="Q4" s="38">
        <f t="shared" si="0"/>
        <v>5285038359</v>
      </c>
      <c r="R4" s="38">
        <f t="shared" si="0"/>
        <v>6631751954</v>
      </c>
      <c r="S4" s="38">
        <f t="shared" si="0"/>
        <v>7724829283</v>
      </c>
      <c r="T4" s="38">
        <f t="shared" si="0"/>
        <v>8333150143</v>
      </c>
      <c r="U4" s="38">
        <f t="shared" si="0"/>
        <v>8529127697</v>
      </c>
      <c r="V4" s="38">
        <f t="shared" si="0"/>
        <v>8140311232</v>
      </c>
      <c r="W4" s="38">
        <f t="shared" si="0"/>
        <v>8132936054</v>
      </c>
      <c r="X4" s="38">
        <f t="shared" si="0"/>
        <v>9154038593</v>
      </c>
      <c r="Y4" s="38">
        <f t="shared" si="0"/>
        <v>11146060778</v>
      </c>
      <c r="Z4" s="38">
        <f t="shared" si="0"/>
        <v>18256189241.949997</v>
      </c>
      <c r="AA4" s="38">
        <f t="shared" ref="AA4:AD4" si="1">AA5+AA23+AA38+AA52+AA63</f>
        <v>21843707784.799999</v>
      </c>
      <c r="AB4" s="38">
        <f t="shared" si="1"/>
        <v>21544238085.48</v>
      </c>
      <c r="AC4" s="38">
        <f t="shared" si="1"/>
        <v>20756005098.450001</v>
      </c>
      <c r="AD4" s="38">
        <f t="shared" si="1"/>
        <v>20399974782.48</v>
      </c>
      <c r="AE4" s="38">
        <f t="shared" ref="AE4:AF4" si="2">AE5+AE23+AE38+AE52+AE63</f>
        <v>20217245595.689995</v>
      </c>
      <c r="AF4" s="38">
        <f t="shared" si="2"/>
        <v>19033379672.869999</v>
      </c>
      <c r="AG4" s="38">
        <f t="shared" ref="AG4:AH4" si="3">AG5+AG23+AG38+AG52+AG63</f>
        <v>18262404598.620003</v>
      </c>
      <c r="AH4" s="38">
        <f t="shared" si="3"/>
        <v>19725737605.57</v>
      </c>
      <c r="AI4" s="38">
        <f t="shared" ref="AI4:AJ4" si="4">AI5+AI23+AI38+AI52+AI63</f>
        <v>19546576885.09</v>
      </c>
      <c r="AJ4" s="38">
        <f t="shared" si="4"/>
        <v>19577280263.650002</v>
      </c>
    </row>
    <row r="5" spans="1:36">
      <c r="A5" s="34" t="s">
        <v>16</v>
      </c>
      <c r="B5" s="16">
        <f t="shared" ref="B5:O5" si="5">SUM(B7:B22)</f>
        <v>459697600</v>
      </c>
      <c r="C5" s="16">
        <f t="shared" si="5"/>
        <v>506207157</v>
      </c>
      <c r="D5" s="16">
        <f t="shared" si="5"/>
        <v>649974142</v>
      </c>
      <c r="E5" s="16">
        <f t="shared" si="5"/>
        <v>801108170</v>
      </c>
      <c r="F5" s="16">
        <f t="shared" si="5"/>
        <v>910037129</v>
      </c>
      <c r="G5" s="16">
        <f t="shared" si="5"/>
        <v>981784926</v>
      </c>
      <c r="H5" s="16">
        <f t="shared" si="5"/>
        <v>1212816534</v>
      </c>
      <c r="I5" s="16">
        <f t="shared" si="5"/>
        <v>1345491159</v>
      </c>
      <c r="J5" s="16">
        <f t="shared" si="5"/>
        <v>1337394848</v>
      </c>
      <c r="K5" s="16">
        <f t="shared" si="5"/>
        <v>1355364857</v>
      </c>
      <c r="L5" s="16">
        <f t="shared" si="5"/>
        <v>1375154289</v>
      </c>
      <c r="M5" s="16">
        <f t="shared" si="5"/>
        <v>1470972453</v>
      </c>
      <c r="N5" s="16">
        <f t="shared" si="5"/>
        <v>1644220639</v>
      </c>
      <c r="O5" s="16">
        <f t="shared" si="5"/>
        <v>1884065896</v>
      </c>
      <c r="P5" s="39">
        <f t="shared" ref="P5:Z5" si="6">SUM(P7:P22)</f>
        <v>1884303887</v>
      </c>
      <c r="Q5" s="39">
        <f t="shared" si="6"/>
        <v>2099038470</v>
      </c>
      <c r="R5" s="39">
        <f t="shared" si="6"/>
        <v>2697939570</v>
      </c>
      <c r="S5" s="39">
        <f t="shared" si="6"/>
        <v>3181330451</v>
      </c>
      <c r="T5" s="39">
        <f t="shared" si="6"/>
        <v>3490581061</v>
      </c>
      <c r="U5" s="39">
        <f t="shared" si="6"/>
        <v>3570819806</v>
      </c>
      <c r="V5" s="39">
        <f t="shared" si="6"/>
        <v>3383991669</v>
      </c>
      <c r="W5" s="39">
        <f t="shared" si="6"/>
        <v>3351330114</v>
      </c>
      <c r="X5" s="39">
        <f t="shared" si="6"/>
        <v>3724428908</v>
      </c>
      <c r="Y5" s="39">
        <f t="shared" si="6"/>
        <v>4543282669</v>
      </c>
      <c r="Z5" s="39">
        <f t="shared" si="6"/>
        <v>7622817243.0299997</v>
      </c>
      <c r="AA5" s="39">
        <f t="shared" ref="AA5:AD5" si="7">SUM(AA7:AA22)</f>
        <v>9108405474.0499992</v>
      </c>
      <c r="AB5" s="39">
        <f t="shared" si="7"/>
        <v>8881062868.1199989</v>
      </c>
      <c r="AC5" s="39">
        <f t="shared" si="7"/>
        <v>8449276867.7299986</v>
      </c>
      <c r="AD5" s="39">
        <f t="shared" si="7"/>
        <v>8247616056.9400015</v>
      </c>
      <c r="AE5" s="39">
        <f t="shared" ref="AE5:AF5" si="8">SUM(AE7:AE22)</f>
        <v>8166532785.0300007</v>
      </c>
      <c r="AF5" s="39">
        <f t="shared" si="8"/>
        <v>7683895154.6400013</v>
      </c>
      <c r="AG5" s="39">
        <f t="shared" ref="AG5:AH5" si="9">SUM(AG7:AG22)</f>
        <v>7439069621</v>
      </c>
      <c r="AH5" s="39">
        <f t="shared" si="9"/>
        <v>8118058676.2900009</v>
      </c>
      <c r="AI5" s="39">
        <f t="shared" ref="AI5:AJ5" si="10">SUM(AI7:AI22)</f>
        <v>8119985391.9899998</v>
      </c>
      <c r="AJ5" s="39">
        <f t="shared" si="10"/>
        <v>8167548903.6900005</v>
      </c>
    </row>
    <row r="6" spans="1:36">
      <c r="A6" s="35" t="s">
        <v>113</v>
      </c>
      <c r="B6" s="184">
        <f t="shared" ref="B6:L6" si="11">(B5/B4)*100</f>
        <v>32.357119729710703</v>
      </c>
      <c r="C6" s="184">
        <f t="shared" si="11"/>
        <v>29.625800008193508</v>
      </c>
      <c r="D6" s="184">
        <f t="shared" si="11"/>
        <v>32.617505698582718</v>
      </c>
      <c r="E6" s="184">
        <f t="shared" si="11"/>
        <v>32.462582464537796</v>
      </c>
      <c r="F6" s="184">
        <f t="shared" si="11"/>
        <v>33.648382063354561</v>
      </c>
      <c r="G6" s="184">
        <f t="shared" si="11"/>
        <v>34.431517505102164</v>
      </c>
      <c r="H6" s="184">
        <f t="shared" si="11"/>
        <v>35.214280895139197</v>
      </c>
      <c r="I6" s="184">
        <f t="shared" si="11"/>
        <v>35.271215946255111</v>
      </c>
      <c r="J6" s="184">
        <f t="shared" si="11"/>
        <v>36.110932150310951</v>
      </c>
      <c r="K6" s="184">
        <f t="shared" si="11"/>
        <v>36.214395226413458</v>
      </c>
      <c r="L6" s="184">
        <f t="shared" si="11"/>
        <v>36.553481619310482</v>
      </c>
      <c r="M6" s="184">
        <f>(M5/M7)*100</f>
        <v>1665.5904324066967</v>
      </c>
      <c r="N6" s="184">
        <f>(N5/N4)*100</f>
        <v>37.543908916427178</v>
      </c>
      <c r="O6" s="184">
        <f>(O5/O4)*100</f>
        <v>37.819525328624252</v>
      </c>
      <c r="P6" s="40">
        <f t="shared" ref="P6:Z6" si="12">(P5/P4)*100</f>
        <v>39.269939428532716</v>
      </c>
      <c r="Q6" s="40">
        <f t="shared" si="12"/>
        <v>39.71661750430826</v>
      </c>
      <c r="R6" s="40">
        <f t="shared" si="12"/>
        <v>40.682154409781774</v>
      </c>
      <c r="S6" s="40">
        <f t="shared" si="12"/>
        <v>41.183181329342005</v>
      </c>
      <c r="T6" s="40">
        <f t="shared" si="12"/>
        <v>41.887893546861775</v>
      </c>
      <c r="U6" s="40">
        <f t="shared" si="12"/>
        <v>41.866178264114687</v>
      </c>
      <c r="V6" s="40">
        <f t="shared" si="12"/>
        <v>41.570789771493594</v>
      </c>
      <c r="W6" s="40">
        <f t="shared" si="12"/>
        <v>41.206891235198192</v>
      </c>
      <c r="X6" s="40">
        <f t="shared" si="12"/>
        <v>40.686183154701062</v>
      </c>
      <c r="Y6" s="40">
        <f t="shared" si="12"/>
        <v>40.761330478006116</v>
      </c>
      <c r="Z6" s="40">
        <f t="shared" si="12"/>
        <v>41.754701060580068</v>
      </c>
      <c r="AA6" s="40">
        <f t="shared" ref="AA6:AE6" si="13">(AA5/AA4)*100</f>
        <v>41.698074172133481</v>
      </c>
      <c r="AB6" s="40">
        <f t="shared" si="13"/>
        <v>41.2224504430514</v>
      </c>
      <c r="AC6" s="40">
        <f t="shared" si="13"/>
        <v>40.707625709539677</v>
      </c>
      <c r="AD6" s="40">
        <f t="shared" si="13"/>
        <v>40.429540452291427</v>
      </c>
      <c r="AE6" s="40">
        <f t="shared" si="13"/>
        <v>40.393894145357663</v>
      </c>
      <c r="AF6" s="40">
        <f t="shared" ref="AF6:AG6" si="14">(AF5/AF4)*100</f>
        <v>40.370629319145849</v>
      </c>
      <c r="AG6" s="40">
        <f t="shared" si="14"/>
        <v>40.734338026670009</v>
      </c>
      <c r="AH6" s="40">
        <f t="shared" ref="AH6:AJ6" si="15">(AH5/AH4)*100</f>
        <v>41.154652052137649</v>
      </c>
      <c r="AI6" s="40">
        <f t="shared" si="15"/>
        <v>41.541725897713945</v>
      </c>
      <c r="AJ6" s="40">
        <f t="shared" si="15"/>
        <v>41.719527910396465</v>
      </c>
    </row>
    <row r="7" spans="1:36">
      <c r="A7" s="34" t="s">
        <v>18</v>
      </c>
      <c r="B7" s="1">
        <v>33186324</v>
      </c>
      <c r="C7" s="1">
        <v>38862767</v>
      </c>
      <c r="D7" s="1">
        <v>45413302</v>
      </c>
      <c r="E7" s="1">
        <v>55423219</v>
      </c>
      <c r="F7" s="1">
        <v>62798377</v>
      </c>
      <c r="G7" s="1">
        <v>67859531</v>
      </c>
      <c r="H7" s="1">
        <v>84529191</v>
      </c>
      <c r="I7" s="1">
        <v>86445898</v>
      </c>
      <c r="J7" s="1">
        <v>89795322</v>
      </c>
      <c r="K7" s="1">
        <v>85771498</v>
      </c>
      <c r="L7" s="1">
        <v>83691310</v>
      </c>
      <c r="M7" s="1">
        <v>88315376</v>
      </c>
      <c r="N7" s="16">
        <v>99219253</v>
      </c>
      <c r="O7" s="1">
        <v>115084311</v>
      </c>
      <c r="P7" s="1">
        <v>118611733</v>
      </c>
      <c r="Q7" s="1">
        <v>133170803</v>
      </c>
      <c r="R7" s="1">
        <v>168056505</v>
      </c>
      <c r="S7" s="1">
        <v>186098548</v>
      </c>
      <c r="T7" s="1">
        <v>211724230</v>
      </c>
      <c r="U7" s="30">
        <v>207334640</v>
      </c>
      <c r="V7" s="30">
        <v>194260996</v>
      </c>
      <c r="W7" s="1">
        <v>186727758</v>
      </c>
      <c r="X7" s="1">
        <v>202670468</v>
      </c>
      <c r="Y7" s="1">
        <v>252009970</v>
      </c>
      <c r="Z7" s="36">
        <v>418168917.67000002</v>
      </c>
      <c r="AA7" s="36">
        <v>479989457.69</v>
      </c>
      <c r="AB7" s="36">
        <v>431472795.69999999</v>
      </c>
      <c r="AC7" s="1">
        <v>392384229.34000003</v>
      </c>
      <c r="AD7" s="1">
        <v>380586772.26000005</v>
      </c>
      <c r="AE7" s="1">
        <v>373291094.89999998</v>
      </c>
      <c r="AF7" s="1">
        <v>353900566.88999993</v>
      </c>
      <c r="AG7" s="1">
        <v>345286391.19000006</v>
      </c>
      <c r="AH7" s="1">
        <v>375158908.99000007</v>
      </c>
      <c r="AI7" s="1">
        <v>373251361.79999995</v>
      </c>
      <c r="AJ7" s="1">
        <v>365877562.37000006</v>
      </c>
    </row>
    <row r="8" spans="1:36">
      <c r="A8" s="34" t="s">
        <v>19</v>
      </c>
      <c r="B8" s="1">
        <v>17579166</v>
      </c>
      <c r="C8" s="1">
        <v>20550812</v>
      </c>
      <c r="D8" s="1">
        <v>27836936</v>
      </c>
      <c r="E8" s="1">
        <v>33273963</v>
      </c>
      <c r="F8" s="1">
        <v>39152664</v>
      </c>
      <c r="G8" s="1">
        <v>41786949</v>
      </c>
      <c r="H8" s="1">
        <v>49201259</v>
      </c>
      <c r="I8" s="1">
        <v>51044981</v>
      </c>
      <c r="J8" s="1">
        <v>47186772</v>
      </c>
      <c r="K8" s="1">
        <v>45772470</v>
      </c>
      <c r="L8" s="1">
        <v>44635701</v>
      </c>
      <c r="M8" s="1">
        <v>47876298</v>
      </c>
      <c r="N8" s="16">
        <v>55324941</v>
      </c>
      <c r="O8" s="1">
        <v>64641938</v>
      </c>
      <c r="P8" s="1">
        <v>68219597</v>
      </c>
      <c r="Q8" s="1">
        <v>77299539</v>
      </c>
      <c r="R8" s="1">
        <v>102607069</v>
      </c>
      <c r="S8" s="1">
        <v>122298693</v>
      </c>
      <c r="T8" s="1">
        <v>131982576</v>
      </c>
      <c r="U8" s="30">
        <v>135275443</v>
      </c>
      <c r="V8" s="30">
        <v>130770946</v>
      </c>
      <c r="W8" s="1">
        <v>129382802</v>
      </c>
      <c r="X8" s="1">
        <v>143935703</v>
      </c>
      <c r="Y8" s="1">
        <v>169746299</v>
      </c>
      <c r="Z8" s="37">
        <v>265233836.60000005</v>
      </c>
      <c r="AA8" s="37">
        <v>303888043.51000005</v>
      </c>
      <c r="AB8" s="37">
        <v>292735909.93000001</v>
      </c>
      <c r="AC8" s="1">
        <v>278042120.04999995</v>
      </c>
      <c r="AD8" s="1">
        <v>263836109.20999995</v>
      </c>
      <c r="AE8" s="1">
        <v>254800286.91000003</v>
      </c>
      <c r="AF8" s="1">
        <v>235768682.06999993</v>
      </c>
      <c r="AG8" s="1">
        <v>223774218.45999998</v>
      </c>
      <c r="AH8" s="1">
        <v>231672411.27000004</v>
      </c>
      <c r="AI8" s="1">
        <v>229031599.38999999</v>
      </c>
      <c r="AJ8" s="1">
        <v>223136001.31000003</v>
      </c>
    </row>
    <row r="9" spans="1:36">
      <c r="A9" s="34" t="s">
        <v>20</v>
      </c>
      <c r="B9" s="1">
        <v>4408250</v>
      </c>
      <c r="C9" s="1">
        <v>3609919</v>
      </c>
      <c r="D9" s="1">
        <v>3201888</v>
      </c>
      <c r="E9" s="1">
        <v>4006141</v>
      </c>
      <c r="F9" s="1">
        <v>4513766</v>
      </c>
      <c r="G9" s="1">
        <v>4808518</v>
      </c>
      <c r="H9" s="1">
        <v>5930913</v>
      </c>
      <c r="I9" s="1">
        <v>6444836</v>
      </c>
      <c r="J9" s="1">
        <v>6325275</v>
      </c>
      <c r="K9" s="1">
        <v>6307732</v>
      </c>
      <c r="L9" s="1">
        <v>6337293</v>
      </c>
      <c r="M9" s="1">
        <v>6724311</v>
      </c>
      <c r="N9" s="16">
        <v>7811257</v>
      </c>
      <c r="O9" s="1">
        <v>9183007</v>
      </c>
      <c r="P9" s="1">
        <v>8994511</v>
      </c>
      <c r="Q9" s="1">
        <v>9632709</v>
      </c>
      <c r="R9" s="1">
        <v>12410046</v>
      </c>
      <c r="S9" s="1">
        <v>14835619</v>
      </c>
      <c r="T9" s="1">
        <v>14917873</v>
      </c>
      <c r="U9" s="31">
        <v>15126106</v>
      </c>
      <c r="V9" s="31">
        <v>14117089</v>
      </c>
      <c r="W9" s="1">
        <v>14341416</v>
      </c>
      <c r="X9" s="1">
        <v>16372280</v>
      </c>
      <c r="Y9" s="1">
        <v>19636887</v>
      </c>
      <c r="Z9" s="37">
        <v>32891134.740000002</v>
      </c>
      <c r="AA9" s="37">
        <v>38577101.170000002</v>
      </c>
      <c r="AB9" s="37">
        <v>40213140.670000002</v>
      </c>
      <c r="AC9" s="1">
        <v>39686219.950000003</v>
      </c>
      <c r="AD9" s="1">
        <v>40262996.619999997</v>
      </c>
      <c r="AE9" s="1">
        <v>41842568.030000001</v>
      </c>
      <c r="AF9" s="1">
        <v>40593989</v>
      </c>
      <c r="AG9" s="1">
        <v>39789676.980000004</v>
      </c>
      <c r="AH9" s="1">
        <v>44279146.890000001</v>
      </c>
      <c r="AI9" s="1">
        <v>45164579.280000001</v>
      </c>
      <c r="AJ9" s="1">
        <v>45536960.399999999</v>
      </c>
    </row>
    <row r="10" spans="1:36">
      <c r="A10" s="34" t="s">
        <v>21</v>
      </c>
      <c r="B10" s="1">
        <v>50989812</v>
      </c>
      <c r="C10" s="1">
        <v>51982243</v>
      </c>
      <c r="D10" s="1">
        <v>61679621</v>
      </c>
      <c r="E10" s="1">
        <v>74165872</v>
      </c>
      <c r="F10" s="1">
        <v>91447180</v>
      </c>
      <c r="G10" s="1">
        <v>105594520</v>
      </c>
      <c r="H10" s="1">
        <v>142737335</v>
      </c>
      <c r="I10" s="1">
        <v>168766486</v>
      </c>
      <c r="J10" s="1">
        <v>165391051</v>
      </c>
      <c r="K10" s="1">
        <v>177007597</v>
      </c>
      <c r="L10" s="1">
        <v>186979949</v>
      </c>
      <c r="M10" s="1">
        <v>198518198</v>
      </c>
      <c r="N10" s="16">
        <v>223026646</v>
      </c>
      <c r="O10" s="1">
        <v>254543565</v>
      </c>
      <c r="P10" s="1">
        <v>248823865</v>
      </c>
      <c r="Q10" s="1">
        <v>284228629</v>
      </c>
      <c r="R10" s="1">
        <v>374974040</v>
      </c>
      <c r="S10" s="1">
        <v>442152409</v>
      </c>
      <c r="T10" s="1">
        <v>476425676</v>
      </c>
      <c r="U10" s="30">
        <v>464026601</v>
      </c>
      <c r="V10" s="30">
        <v>426406782</v>
      </c>
      <c r="W10" s="1">
        <v>417442974</v>
      </c>
      <c r="X10" s="1">
        <v>488907012</v>
      </c>
      <c r="Y10" s="1">
        <v>637652087</v>
      </c>
      <c r="Z10" s="37">
        <v>1156878136.72</v>
      </c>
      <c r="AA10" s="37">
        <v>1429980343.6299999</v>
      </c>
      <c r="AB10" s="37">
        <v>1416709746.8099995</v>
      </c>
      <c r="AC10" s="1">
        <v>1352412952.6499994</v>
      </c>
      <c r="AD10" s="1">
        <v>1332976341.5899997</v>
      </c>
      <c r="AE10" s="1">
        <v>1328840481.22</v>
      </c>
      <c r="AF10" s="1">
        <v>1254970017.0900002</v>
      </c>
      <c r="AG10" s="1">
        <v>1199431771.2800002</v>
      </c>
      <c r="AH10" s="1">
        <v>1355619088.0400004</v>
      </c>
      <c r="AI10" s="1">
        <v>1353164945.6300004</v>
      </c>
      <c r="AJ10" s="1">
        <v>1368058232.74</v>
      </c>
    </row>
    <row r="11" spans="1:36">
      <c r="A11" s="34" t="s">
        <v>22</v>
      </c>
      <c r="B11" s="1">
        <v>24918689</v>
      </c>
      <c r="C11" s="1">
        <v>25805312</v>
      </c>
      <c r="D11" s="1">
        <v>30632498</v>
      </c>
      <c r="E11" s="1">
        <v>37162647</v>
      </c>
      <c r="F11" s="1">
        <v>43382748</v>
      </c>
      <c r="G11" s="1">
        <v>49437712</v>
      </c>
      <c r="H11" s="1">
        <v>66635704</v>
      </c>
      <c r="I11" s="1">
        <v>78928892</v>
      </c>
      <c r="J11" s="1">
        <v>83102520</v>
      </c>
      <c r="K11" s="1">
        <v>84035703</v>
      </c>
      <c r="L11" s="1">
        <v>87935735</v>
      </c>
      <c r="M11" s="1">
        <v>95835397</v>
      </c>
      <c r="N11" s="16">
        <v>106552727</v>
      </c>
      <c r="O11" s="1">
        <v>117950481</v>
      </c>
      <c r="P11" s="1">
        <v>117950474</v>
      </c>
      <c r="Q11" s="1">
        <v>130085541</v>
      </c>
      <c r="R11" s="1">
        <v>170889086</v>
      </c>
      <c r="S11" s="1">
        <v>200721441</v>
      </c>
      <c r="T11" s="1">
        <v>226284803</v>
      </c>
      <c r="U11" s="30">
        <v>234123068</v>
      </c>
      <c r="V11" s="30">
        <v>230992715</v>
      </c>
      <c r="W11" s="1">
        <v>241731951</v>
      </c>
      <c r="X11" s="1">
        <v>282766413</v>
      </c>
      <c r="Y11" s="1">
        <v>372612763</v>
      </c>
      <c r="Z11" s="37">
        <v>655639677.11000001</v>
      </c>
      <c r="AA11" s="37">
        <v>817272521.03999996</v>
      </c>
      <c r="AB11" s="37">
        <v>821134555.63</v>
      </c>
      <c r="AC11" s="1">
        <v>760944616.75999987</v>
      </c>
      <c r="AD11" s="1">
        <v>745961817.76999974</v>
      </c>
      <c r="AE11" s="1">
        <v>729852536.21000004</v>
      </c>
      <c r="AF11" s="1">
        <v>694404579.45000005</v>
      </c>
      <c r="AG11" s="1">
        <v>658878054.90000033</v>
      </c>
      <c r="AH11" s="1">
        <v>755397496.83000004</v>
      </c>
      <c r="AI11" s="1">
        <v>757219848.56999993</v>
      </c>
      <c r="AJ11" s="1">
        <v>757653231.22000015</v>
      </c>
    </row>
    <row r="12" spans="1:36">
      <c r="A12" s="34" t="s">
        <v>23</v>
      </c>
      <c r="B12" s="1">
        <v>21429295</v>
      </c>
      <c r="C12" s="1">
        <v>29272524</v>
      </c>
      <c r="D12" s="1">
        <v>34540058</v>
      </c>
      <c r="E12" s="1">
        <v>44472906</v>
      </c>
      <c r="F12" s="1">
        <v>50376965</v>
      </c>
      <c r="G12" s="1">
        <v>55257011</v>
      </c>
      <c r="H12" s="1">
        <v>68308122</v>
      </c>
      <c r="I12" s="1">
        <v>73698279</v>
      </c>
      <c r="J12" s="1">
        <v>71510386</v>
      </c>
      <c r="K12" s="1">
        <v>69045375</v>
      </c>
      <c r="L12" s="1">
        <v>67447617</v>
      </c>
      <c r="M12" s="1">
        <v>71103648</v>
      </c>
      <c r="N12" s="16">
        <v>77423368</v>
      </c>
      <c r="O12" s="1">
        <v>87626733</v>
      </c>
      <c r="P12" s="1">
        <v>86970976</v>
      </c>
      <c r="Q12" s="1">
        <v>92900620</v>
      </c>
      <c r="R12" s="1">
        <v>118689219</v>
      </c>
      <c r="S12" s="1">
        <v>139029489</v>
      </c>
      <c r="T12" s="1">
        <v>149089935</v>
      </c>
      <c r="U12" s="30">
        <v>150987248</v>
      </c>
      <c r="V12" s="30">
        <v>144464692</v>
      </c>
      <c r="W12" s="1">
        <v>144629672</v>
      </c>
      <c r="X12" s="1">
        <v>165854233</v>
      </c>
      <c r="Y12" s="1">
        <v>193765788</v>
      </c>
      <c r="Z12" s="37">
        <v>306959252.31</v>
      </c>
      <c r="AA12" s="37">
        <v>360653087.38</v>
      </c>
      <c r="AB12" s="37">
        <v>349999453.16000003</v>
      </c>
      <c r="AC12" s="1">
        <v>335793283.50999999</v>
      </c>
      <c r="AD12" s="1">
        <v>323925287.46000004</v>
      </c>
      <c r="AE12" s="1">
        <v>316689666.85999995</v>
      </c>
      <c r="AF12" s="1">
        <v>285481117.90000004</v>
      </c>
      <c r="AG12" s="1">
        <v>267964245.33000001</v>
      </c>
      <c r="AH12" s="1">
        <v>277045318.81</v>
      </c>
      <c r="AI12" s="1">
        <v>271668517.24000001</v>
      </c>
      <c r="AJ12" s="1">
        <v>265683157.56000003</v>
      </c>
    </row>
    <row r="13" spans="1:36">
      <c r="A13" s="34" t="s">
        <v>24</v>
      </c>
      <c r="B13" s="1">
        <v>30787328</v>
      </c>
      <c r="C13" s="1">
        <v>37939552</v>
      </c>
      <c r="D13" s="1">
        <v>61412819</v>
      </c>
      <c r="E13" s="1">
        <v>71326515</v>
      </c>
      <c r="F13" s="1">
        <v>78366742</v>
      </c>
      <c r="G13" s="1">
        <v>81687769</v>
      </c>
      <c r="H13" s="1">
        <v>97561464</v>
      </c>
      <c r="I13" s="1">
        <v>104559849</v>
      </c>
      <c r="J13" s="1">
        <v>98841809</v>
      </c>
      <c r="K13" s="1">
        <v>103182853</v>
      </c>
      <c r="L13" s="1">
        <v>102886792</v>
      </c>
      <c r="M13" s="1">
        <v>109111027</v>
      </c>
      <c r="N13" s="16">
        <v>119289215</v>
      </c>
      <c r="O13" s="1">
        <v>132137731</v>
      </c>
      <c r="P13" s="1">
        <v>128240600</v>
      </c>
      <c r="Q13" s="1">
        <v>138095291</v>
      </c>
      <c r="R13" s="1">
        <v>168606036</v>
      </c>
      <c r="S13" s="1">
        <v>189762338</v>
      </c>
      <c r="T13" s="1">
        <v>207703200</v>
      </c>
      <c r="U13" s="30">
        <v>214157567</v>
      </c>
      <c r="V13" s="30">
        <v>184796273</v>
      </c>
      <c r="W13" s="1">
        <v>174005691</v>
      </c>
      <c r="X13" s="1">
        <v>178987322</v>
      </c>
      <c r="Y13" s="1">
        <v>201828211</v>
      </c>
      <c r="Z13" s="37">
        <v>310962254.83999997</v>
      </c>
      <c r="AA13" s="37">
        <v>359122547.87000012</v>
      </c>
      <c r="AB13" s="37">
        <v>349536589.20999998</v>
      </c>
      <c r="AC13" s="1">
        <v>330208453.46000004</v>
      </c>
      <c r="AD13" s="1">
        <v>327811268.9799999</v>
      </c>
      <c r="AE13" s="1">
        <v>329802811.44</v>
      </c>
      <c r="AF13" s="1">
        <v>315563543.99000001</v>
      </c>
      <c r="AG13" s="1">
        <v>313538290.69999999</v>
      </c>
      <c r="AH13" s="1">
        <v>342736555.80000001</v>
      </c>
      <c r="AI13" s="1">
        <v>363649932.60000008</v>
      </c>
      <c r="AJ13" s="1">
        <v>373635707.12999988</v>
      </c>
    </row>
    <row r="14" spans="1:36">
      <c r="A14" s="34" t="s">
        <v>25</v>
      </c>
      <c r="B14" s="1">
        <v>27992375</v>
      </c>
      <c r="C14" s="1">
        <v>28596260</v>
      </c>
      <c r="D14" s="1">
        <v>26130817</v>
      </c>
      <c r="E14" s="1">
        <v>32151326</v>
      </c>
      <c r="F14" s="1">
        <v>34105306</v>
      </c>
      <c r="G14" s="1">
        <v>36013091</v>
      </c>
      <c r="H14" s="1">
        <v>46524720</v>
      </c>
      <c r="I14" s="1">
        <v>55116242</v>
      </c>
      <c r="J14" s="1">
        <v>53559898</v>
      </c>
      <c r="K14" s="1">
        <v>55863219</v>
      </c>
      <c r="L14" s="1">
        <v>56210298</v>
      </c>
      <c r="M14" s="1">
        <v>60668242</v>
      </c>
      <c r="N14" s="16">
        <v>68976306</v>
      </c>
      <c r="O14" s="1">
        <v>79090492</v>
      </c>
      <c r="P14" s="1">
        <v>78273845</v>
      </c>
      <c r="Q14" s="1">
        <v>85932466</v>
      </c>
      <c r="R14" s="1">
        <v>107718548</v>
      </c>
      <c r="S14" s="1">
        <v>116675130</v>
      </c>
      <c r="T14" s="1">
        <v>124464416</v>
      </c>
      <c r="U14" s="30">
        <v>128031233</v>
      </c>
      <c r="V14" s="30">
        <v>120844416</v>
      </c>
      <c r="W14" s="1">
        <v>120253130</v>
      </c>
      <c r="X14" s="1">
        <v>135333578</v>
      </c>
      <c r="Y14" s="1">
        <v>168276738</v>
      </c>
      <c r="Z14" s="37">
        <v>269043119.10000002</v>
      </c>
      <c r="AA14" s="37">
        <v>326141133.03000003</v>
      </c>
      <c r="AB14" s="37">
        <v>340071144.46999997</v>
      </c>
      <c r="AC14" s="1">
        <v>333261147.85000002</v>
      </c>
      <c r="AD14" s="1">
        <v>325371223.94999999</v>
      </c>
      <c r="AE14" s="1">
        <v>335454696.80999994</v>
      </c>
      <c r="AF14" s="1">
        <v>317053393.34999996</v>
      </c>
      <c r="AG14" s="1">
        <v>305490234.86000001</v>
      </c>
      <c r="AH14" s="1">
        <v>317373926.47999996</v>
      </c>
      <c r="AI14" s="1">
        <v>322132584.90999997</v>
      </c>
      <c r="AJ14" s="1">
        <v>318581716.64999998</v>
      </c>
    </row>
    <row r="15" spans="1:36">
      <c r="A15" s="34" t="s">
        <v>26</v>
      </c>
      <c r="B15" s="1">
        <v>31311808</v>
      </c>
      <c r="C15" s="1">
        <v>35901323</v>
      </c>
      <c r="D15" s="1">
        <v>44886192</v>
      </c>
      <c r="E15" s="1">
        <v>54186905</v>
      </c>
      <c r="F15" s="1">
        <v>58952749</v>
      </c>
      <c r="G15" s="1">
        <v>62146966</v>
      </c>
      <c r="H15" s="1">
        <v>70990857</v>
      </c>
      <c r="I15" s="1">
        <v>71646862</v>
      </c>
      <c r="J15" s="1">
        <v>71044891</v>
      </c>
      <c r="K15" s="1">
        <v>68893849</v>
      </c>
      <c r="L15" s="1">
        <v>68592985</v>
      </c>
      <c r="M15" s="1">
        <v>76131359</v>
      </c>
      <c r="N15" s="16">
        <v>86091112</v>
      </c>
      <c r="O15" s="1">
        <v>98667637</v>
      </c>
      <c r="P15" s="1">
        <v>101059217</v>
      </c>
      <c r="Q15" s="1">
        <v>115093898</v>
      </c>
      <c r="R15" s="1">
        <v>151361087</v>
      </c>
      <c r="S15" s="1">
        <v>176215779</v>
      </c>
      <c r="T15" s="1">
        <v>189333819</v>
      </c>
      <c r="U15" s="30">
        <v>191388632</v>
      </c>
      <c r="V15" s="30">
        <v>180606028</v>
      </c>
      <c r="W15" s="1">
        <v>182481610</v>
      </c>
      <c r="X15" s="1">
        <v>199753436</v>
      </c>
      <c r="Y15" s="1">
        <v>236839993</v>
      </c>
      <c r="Z15" s="37">
        <v>380994797.81999999</v>
      </c>
      <c r="AA15" s="37">
        <v>415956130.13</v>
      </c>
      <c r="AB15" s="37">
        <v>380531831.29000002</v>
      </c>
      <c r="AC15" s="1">
        <v>338764653.49000001</v>
      </c>
      <c r="AD15" s="1">
        <v>322905647.37</v>
      </c>
      <c r="AE15" s="1">
        <v>320225559.48000002</v>
      </c>
      <c r="AF15" s="1">
        <v>305031930.56999999</v>
      </c>
      <c r="AG15" s="1">
        <v>297452196.19999993</v>
      </c>
      <c r="AH15" s="1">
        <v>312252255.50999999</v>
      </c>
      <c r="AI15" s="1">
        <v>309001949.83999997</v>
      </c>
      <c r="AJ15" s="1">
        <v>304758506.64999998</v>
      </c>
    </row>
    <row r="16" spans="1:36">
      <c r="A16" s="34" t="s">
        <v>27</v>
      </c>
      <c r="B16" s="1">
        <v>38067098</v>
      </c>
      <c r="C16" s="1">
        <v>36068513</v>
      </c>
      <c r="D16" s="1">
        <v>39237918</v>
      </c>
      <c r="E16" s="1">
        <v>47205935</v>
      </c>
      <c r="F16" s="1">
        <v>50957467</v>
      </c>
      <c r="G16" s="1">
        <v>55101577</v>
      </c>
      <c r="H16" s="1">
        <v>71223151</v>
      </c>
      <c r="I16" s="1">
        <v>81782685</v>
      </c>
      <c r="J16" s="1">
        <v>83825869</v>
      </c>
      <c r="K16" s="1">
        <v>87550530</v>
      </c>
      <c r="L16" s="1">
        <v>87527726</v>
      </c>
      <c r="M16" s="1">
        <v>88316906</v>
      </c>
      <c r="N16" s="16">
        <v>106506316</v>
      </c>
      <c r="O16" s="1">
        <v>128690944</v>
      </c>
      <c r="P16" s="1">
        <v>133004419</v>
      </c>
      <c r="Q16" s="1">
        <v>151070912</v>
      </c>
      <c r="R16" s="1">
        <v>208551424</v>
      </c>
      <c r="S16" s="1">
        <v>263305496</v>
      </c>
      <c r="T16" s="1">
        <v>298660985</v>
      </c>
      <c r="U16" s="30">
        <v>307200986</v>
      </c>
      <c r="V16" s="30">
        <v>296317452</v>
      </c>
      <c r="W16" s="1">
        <v>296298955</v>
      </c>
      <c r="X16" s="1">
        <v>330419067</v>
      </c>
      <c r="Y16" s="1">
        <v>411022358</v>
      </c>
      <c r="Z16" s="37">
        <v>703375752.99999988</v>
      </c>
      <c r="AA16" s="37">
        <v>839809174.8100003</v>
      </c>
      <c r="AB16" s="37">
        <v>806351004.7299999</v>
      </c>
      <c r="AC16" s="1">
        <v>790933398.25000048</v>
      </c>
      <c r="AD16" s="1">
        <v>776090360.86000013</v>
      </c>
      <c r="AE16" s="1">
        <v>751815856.99000001</v>
      </c>
      <c r="AF16" s="1">
        <v>692757871.11000001</v>
      </c>
      <c r="AG16" s="1">
        <v>655362545.02000022</v>
      </c>
      <c r="AH16" s="1">
        <v>691777018.01999986</v>
      </c>
      <c r="AI16" s="1">
        <v>685738092.59999967</v>
      </c>
      <c r="AJ16" s="1">
        <v>692963840.38</v>
      </c>
    </row>
    <row r="17" spans="1:36">
      <c r="A17" s="34" t="s">
        <v>28</v>
      </c>
      <c r="B17" s="1">
        <v>21676549</v>
      </c>
      <c r="C17" s="1">
        <v>24798934</v>
      </c>
      <c r="D17" s="1">
        <v>40898901</v>
      </c>
      <c r="E17" s="1">
        <v>52213916</v>
      </c>
      <c r="F17" s="1">
        <v>58853084</v>
      </c>
      <c r="G17" s="1">
        <v>62863385</v>
      </c>
      <c r="H17" s="1">
        <v>74607868</v>
      </c>
      <c r="I17" s="1">
        <v>81591783</v>
      </c>
      <c r="J17" s="1">
        <v>76014994</v>
      </c>
      <c r="K17" s="1">
        <v>75428440</v>
      </c>
      <c r="L17" s="1">
        <v>73330315</v>
      </c>
      <c r="M17" s="1">
        <v>75729810</v>
      </c>
      <c r="N17" s="16">
        <v>79260369</v>
      </c>
      <c r="O17" s="1">
        <v>89768453</v>
      </c>
      <c r="P17" s="1">
        <v>89092225</v>
      </c>
      <c r="Q17" s="1">
        <v>96827578</v>
      </c>
      <c r="R17" s="1">
        <v>121466104</v>
      </c>
      <c r="S17" s="1">
        <v>143695576</v>
      </c>
      <c r="T17" s="1">
        <v>157628761</v>
      </c>
      <c r="U17" s="30">
        <v>162218151</v>
      </c>
      <c r="V17" s="30">
        <v>150803329</v>
      </c>
      <c r="W17" s="1">
        <v>139878160</v>
      </c>
      <c r="X17" s="1">
        <v>145547129</v>
      </c>
      <c r="Y17" s="1">
        <v>166338512</v>
      </c>
      <c r="Z17" s="37">
        <v>260542880.91000003</v>
      </c>
      <c r="AA17" s="37">
        <v>313199457.87</v>
      </c>
      <c r="AB17" s="37">
        <v>300983358.5800001</v>
      </c>
      <c r="AC17" s="1">
        <v>283670452.27999997</v>
      </c>
      <c r="AD17" s="1">
        <v>264637441.54000002</v>
      </c>
      <c r="AE17" s="1">
        <v>254487171.31000006</v>
      </c>
      <c r="AF17" s="1">
        <v>241933417.22</v>
      </c>
      <c r="AG17" s="1">
        <v>237281352.59999996</v>
      </c>
      <c r="AH17" s="1">
        <v>251357168.33999994</v>
      </c>
      <c r="AI17" s="1">
        <v>249375332.15999994</v>
      </c>
      <c r="AJ17" s="1">
        <v>240811207.49000007</v>
      </c>
    </row>
    <row r="18" spans="1:36">
      <c r="A18" s="34" t="s">
        <v>29</v>
      </c>
      <c r="B18" s="1">
        <v>20899473</v>
      </c>
      <c r="C18" s="1">
        <v>21888477</v>
      </c>
      <c r="D18" s="1">
        <v>24262103</v>
      </c>
      <c r="E18" s="1">
        <v>29874108</v>
      </c>
      <c r="F18" s="1">
        <v>33392044</v>
      </c>
      <c r="G18" s="1">
        <v>35198020</v>
      </c>
      <c r="H18" s="1">
        <v>46217394</v>
      </c>
      <c r="I18" s="1">
        <v>51649485</v>
      </c>
      <c r="J18" s="1">
        <v>49777133</v>
      </c>
      <c r="K18" s="1">
        <v>48538381</v>
      </c>
      <c r="L18" s="1">
        <v>50263058</v>
      </c>
      <c r="M18" s="1">
        <v>53143276</v>
      </c>
      <c r="N18" s="16">
        <v>60389247</v>
      </c>
      <c r="O18" s="1">
        <v>71227089</v>
      </c>
      <c r="P18" s="1">
        <v>71567887</v>
      </c>
      <c r="Q18" s="1">
        <v>81843637</v>
      </c>
      <c r="R18" s="1">
        <v>106204908</v>
      </c>
      <c r="S18" s="1">
        <v>132120185</v>
      </c>
      <c r="T18" s="1">
        <v>145986315</v>
      </c>
      <c r="U18" s="30">
        <v>147735324</v>
      </c>
      <c r="V18" s="30">
        <v>139603150</v>
      </c>
      <c r="W18" s="1">
        <v>138324138</v>
      </c>
      <c r="X18" s="1">
        <v>157151450</v>
      </c>
      <c r="Y18" s="1">
        <v>193616805</v>
      </c>
      <c r="Z18" s="37">
        <v>325930804.70999998</v>
      </c>
      <c r="AA18" s="37">
        <v>370584883.68000001</v>
      </c>
      <c r="AB18" s="37">
        <v>366641977.90000004</v>
      </c>
      <c r="AC18" s="1">
        <v>354873907.94999999</v>
      </c>
      <c r="AD18" s="1">
        <v>344871691.17999995</v>
      </c>
      <c r="AE18" s="1">
        <v>328133229.84000003</v>
      </c>
      <c r="AF18" s="1">
        <v>297319269.97999996</v>
      </c>
      <c r="AG18" s="1">
        <v>275333590.02999997</v>
      </c>
      <c r="AH18" s="1">
        <v>289902464.94999999</v>
      </c>
      <c r="AI18" s="1">
        <v>280653665.78000003</v>
      </c>
      <c r="AJ18" s="1">
        <v>272910174.67999995</v>
      </c>
    </row>
    <row r="19" spans="1:36">
      <c r="A19" s="34" t="s">
        <v>30</v>
      </c>
      <c r="B19" s="1">
        <v>26767297</v>
      </c>
      <c r="C19" s="1">
        <v>31488691</v>
      </c>
      <c r="D19" s="1">
        <v>36449439</v>
      </c>
      <c r="E19" s="1">
        <v>44513714</v>
      </c>
      <c r="F19" s="1">
        <v>50795113</v>
      </c>
      <c r="G19" s="1">
        <v>56186474</v>
      </c>
      <c r="H19" s="1">
        <v>71077117</v>
      </c>
      <c r="I19" s="1">
        <v>76701318</v>
      </c>
      <c r="J19" s="1">
        <v>72952344</v>
      </c>
      <c r="K19" s="1">
        <v>69172244</v>
      </c>
      <c r="L19" s="1">
        <v>67863307</v>
      </c>
      <c r="M19" s="1">
        <v>73040875</v>
      </c>
      <c r="N19" s="16">
        <v>81235196</v>
      </c>
      <c r="O19" s="1">
        <v>93774032</v>
      </c>
      <c r="P19" s="1">
        <v>91531311</v>
      </c>
      <c r="Q19" s="1">
        <v>101590000</v>
      </c>
      <c r="R19" s="1">
        <v>133810529</v>
      </c>
      <c r="S19" s="1">
        <v>153583451</v>
      </c>
      <c r="T19" s="1">
        <v>164363511</v>
      </c>
      <c r="U19" s="30">
        <v>172839223</v>
      </c>
      <c r="V19" s="30">
        <v>165270674</v>
      </c>
      <c r="W19" s="1">
        <v>170621727</v>
      </c>
      <c r="X19" s="1">
        <v>191180268</v>
      </c>
      <c r="Y19" s="1">
        <v>230031083</v>
      </c>
      <c r="Z19" s="37">
        <v>384971591.13</v>
      </c>
      <c r="AA19" s="37">
        <v>457683152.94999999</v>
      </c>
      <c r="AB19" s="37">
        <v>446024620.57000011</v>
      </c>
      <c r="AC19" s="1">
        <v>418479190.66999996</v>
      </c>
      <c r="AD19" s="1">
        <v>398714803.53999996</v>
      </c>
      <c r="AE19" s="1">
        <v>389287253.08000004</v>
      </c>
      <c r="AF19" s="1">
        <v>371794926.18000007</v>
      </c>
      <c r="AG19" s="1">
        <v>354816977.57999998</v>
      </c>
      <c r="AH19" s="1">
        <v>378926065.08999997</v>
      </c>
      <c r="AI19" s="1">
        <v>374276012.55000001</v>
      </c>
      <c r="AJ19" s="1">
        <v>375833577.8300001</v>
      </c>
    </row>
    <row r="20" spans="1:36">
      <c r="A20" s="34" t="s">
        <v>31</v>
      </c>
      <c r="B20" s="1">
        <v>71309955</v>
      </c>
      <c r="C20" s="1">
        <v>72880848</v>
      </c>
      <c r="D20" s="1">
        <v>119805144</v>
      </c>
      <c r="E20" s="1">
        <v>154098971</v>
      </c>
      <c r="F20" s="1">
        <v>178274506</v>
      </c>
      <c r="G20" s="1">
        <v>189137594</v>
      </c>
      <c r="H20" s="1">
        <v>221626241</v>
      </c>
      <c r="I20" s="1">
        <v>249454396</v>
      </c>
      <c r="J20" s="1">
        <v>265917866</v>
      </c>
      <c r="K20" s="1">
        <v>275811151</v>
      </c>
      <c r="L20" s="1">
        <v>286834961</v>
      </c>
      <c r="M20" s="1">
        <v>312590050</v>
      </c>
      <c r="N20" s="16">
        <v>345775487</v>
      </c>
      <c r="O20" s="1">
        <v>397873477</v>
      </c>
      <c r="P20" s="1">
        <v>399556783</v>
      </c>
      <c r="Q20" s="1">
        <v>445104232</v>
      </c>
      <c r="R20" s="1">
        <v>562636186</v>
      </c>
      <c r="S20" s="1">
        <v>686316357</v>
      </c>
      <c r="T20" s="1">
        <v>767476152</v>
      </c>
      <c r="U20" s="30">
        <v>814604151</v>
      </c>
      <c r="V20" s="30">
        <v>795331654</v>
      </c>
      <c r="W20" s="1">
        <v>784771171</v>
      </c>
      <c r="X20" s="1">
        <v>841489007</v>
      </c>
      <c r="Y20" s="1">
        <v>993492679</v>
      </c>
      <c r="Z20" s="37">
        <v>1656142642.7300003</v>
      </c>
      <c r="AA20" s="37">
        <v>2001595374.1699998</v>
      </c>
      <c r="AB20" s="37">
        <v>1951823166.5500002</v>
      </c>
      <c r="AC20" s="1">
        <v>1865692956.5599997</v>
      </c>
      <c r="AD20" s="1">
        <v>1829704188.8700008</v>
      </c>
      <c r="AE20" s="1">
        <v>1847208255.3699996</v>
      </c>
      <c r="AF20" s="1">
        <v>1750106580.2400002</v>
      </c>
      <c r="AG20" s="1">
        <v>1760978972.9099998</v>
      </c>
      <c r="AH20" s="1">
        <v>1965357218.03</v>
      </c>
      <c r="AI20" s="1">
        <v>1982674685.8600004</v>
      </c>
      <c r="AJ20" s="1">
        <v>2042221970.8800006</v>
      </c>
    </row>
    <row r="21" spans="1:36">
      <c r="A21" s="34" t="s">
        <v>32</v>
      </c>
      <c r="B21" s="1">
        <v>27554137</v>
      </c>
      <c r="C21" s="1">
        <v>31919488</v>
      </c>
      <c r="D21" s="1">
        <v>34911347</v>
      </c>
      <c r="E21" s="1">
        <v>44507387</v>
      </c>
      <c r="F21" s="1">
        <v>49601775</v>
      </c>
      <c r="G21" s="1">
        <v>52499255</v>
      </c>
      <c r="H21" s="1">
        <v>65159067</v>
      </c>
      <c r="I21" s="1">
        <v>75094389</v>
      </c>
      <c r="J21" s="1">
        <v>70973454</v>
      </c>
      <c r="K21" s="1">
        <v>72180686</v>
      </c>
      <c r="L21" s="1">
        <v>73523369</v>
      </c>
      <c r="M21" s="1">
        <v>80554480</v>
      </c>
      <c r="N21" s="16">
        <v>89819118</v>
      </c>
      <c r="O21" s="1">
        <v>101369304</v>
      </c>
      <c r="P21" s="1">
        <v>99363471</v>
      </c>
      <c r="Q21" s="1">
        <v>109118578</v>
      </c>
      <c r="R21" s="1">
        <v>132203731</v>
      </c>
      <c r="S21" s="1">
        <v>148871720</v>
      </c>
      <c r="T21" s="1">
        <v>153170648</v>
      </c>
      <c r="U21" s="30">
        <v>152280802</v>
      </c>
      <c r="V21" s="30">
        <v>139933556</v>
      </c>
      <c r="W21" s="1">
        <v>140839899</v>
      </c>
      <c r="X21" s="1">
        <v>167135438</v>
      </c>
      <c r="Y21" s="1">
        <v>207264836</v>
      </c>
      <c r="Z21" s="37">
        <v>356095898.11000001</v>
      </c>
      <c r="AA21" s="37">
        <v>432331237.56000006</v>
      </c>
      <c r="AB21" s="37">
        <v>438622273.2700001</v>
      </c>
      <c r="AC21" s="1">
        <v>434460951.84999996</v>
      </c>
      <c r="AD21" s="1">
        <v>436508889.85000002</v>
      </c>
      <c r="AE21" s="1">
        <v>438073419.42000008</v>
      </c>
      <c r="AF21" s="1">
        <v>408114993.26000005</v>
      </c>
      <c r="AG21" s="1">
        <v>387590460.33000004</v>
      </c>
      <c r="AH21" s="1">
        <v>411324833.71999997</v>
      </c>
      <c r="AI21" s="1">
        <v>408656570.28000003</v>
      </c>
      <c r="AJ21" s="1">
        <v>410768548.44999993</v>
      </c>
    </row>
    <row r="22" spans="1:36">
      <c r="A22" s="34" t="s">
        <v>33</v>
      </c>
      <c r="B22" s="11">
        <v>10820044</v>
      </c>
      <c r="C22" s="11">
        <v>14641494</v>
      </c>
      <c r="D22" s="11">
        <v>18675159</v>
      </c>
      <c r="E22" s="11">
        <v>22524645</v>
      </c>
      <c r="F22" s="11">
        <v>25066643</v>
      </c>
      <c r="G22" s="11">
        <v>26206554</v>
      </c>
      <c r="H22" s="11">
        <v>30486131</v>
      </c>
      <c r="I22" s="11">
        <v>32564778</v>
      </c>
      <c r="J22" s="11">
        <v>31175264</v>
      </c>
      <c r="K22" s="11">
        <v>30803129</v>
      </c>
      <c r="L22" s="11">
        <v>31093873</v>
      </c>
      <c r="M22" s="11">
        <v>33313200</v>
      </c>
      <c r="N22" s="17">
        <v>37520081</v>
      </c>
      <c r="O22" s="11">
        <v>42436702</v>
      </c>
      <c r="P22" s="15">
        <v>43042973</v>
      </c>
      <c r="Q22" s="15">
        <v>47044037</v>
      </c>
      <c r="R22" s="15">
        <v>57755052</v>
      </c>
      <c r="S22" s="15">
        <v>65648220</v>
      </c>
      <c r="T22" s="11">
        <v>71368161</v>
      </c>
      <c r="U22" s="32">
        <v>73490631</v>
      </c>
      <c r="V22" s="32">
        <v>69471917</v>
      </c>
      <c r="W22" s="11">
        <v>69599060</v>
      </c>
      <c r="X22" s="11">
        <v>76926104</v>
      </c>
      <c r="Y22" s="11">
        <v>89147660</v>
      </c>
      <c r="Z22" s="37">
        <v>138986545.53</v>
      </c>
      <c r="AA22" s="37">
        <v>161621827.56</v>
      </c>
      <c r="AB22" s="37">
        <v>148211299.65000001</v>
      </c>
      <c r="AC22" s="1">
        <v>139668333.10999998</v>
      </c>
      <c r="AD22" s="1">
        <v>133451215.88999997</v>
      </c>
      <c r="AE22" s="1">
        <v>126727897.16</v>
      </c>
      <c r="AF22" s="1">
        <v>119100276.34</v>
      </c>
      <c r="AG22" s="1">
        <v>116100642.63000001</v>
      </c>
      <c r="AH22" s="1">
        <v>117878799.52000003</v>
      </c>
      <c r="AI22" s="1">
        <v>114325713.5</v>
      </c>
      <c r="AJ22" s="1">
        <v>109118507.95</v>
      </c>
    </row>
    <row r="23" spans="1:36">
      <c r="A23" s="35" t="s">
        <v>34</v>
      </c>
      <c r="B23" s="39">
        <f t="shared" ref="B23:O23" si="16">SUM(B25:B37)</f>
        <v>0</v>
      </c>
      <c r="C23" s="39">
        <f t="shared" si="16"/>
        <v>0</v>
      </c>
      <c r="D23" s="39">
        <f t="shared" si="16"/>
        <v>0</v>
      </c>
      <c r="E23" s="39">
        <f t="shared" si="16"/>
        <v>0</v>
      </c>
      <c r="F23" s="39">
        <f t="shared" si="16"/>
        <v>0</v>
      </c>
      <c r="G23" s="39">
        <f t="shared" si="16"/>
        <v>0</v>
      </c>
      <c r="H23" s="39">
        <f t="shared" si="16"/>
        <v>0</v>
      </c>
      <c r="I23" s="39">
        <f t="shared" si="16"/>
        <v>0</v>
      </c>
      <c r="J23" s="39">
        <f t="shared" si="16"/>
        <v>0</v>
      </c>
      <c r="K23" s="39">
        <f t="shared" si="16"/>
        <v>0</v>
      </c>
      <c r="L23" s="39">
        <f t="shared" si="16"/>
        <v>0</v>
      </c>
      <c r="M23" s="39">
        <f t="shared" si="16"/>
        <v>0</v>
      </c>
      <c r="N23" s="39">
        <f t="shared" si="16"/>
        <v>0</v>
      </c>
      <c r="O23" s="39">
        <f t="shared" si="16"/>
        <v>0</v>
      </c>
      <c r="P23" s="39">
        <f t="shared" ref="P23:Z23" si="17">SUM(P25:P37)</f>
        <v>1209259627</v>
      </c>
      <c r="Q23" s="39">
        <f t="shared" si="17"/>
        <v>1322985854</v>
      </c>
      <c r="R23" s="39">
        <f t="shared" si="17"/>
        <v>1637159476</v>
      </c>
      <c r="S23" s="39">
        <f t="shared" si="17"/>
        <v>1863269386</v>
      </c>
      <c r="T23" s="39">
        <f t="shared" si="17"/>
        <v>1983380007</v>
      </c>
      <c r="U23" s="39">
        <f t="shared" si="17"/>
        <v>2032218928</v>
      </c>
      <c r="V23" s="39">
        <f t="shared" si="17"/>
        <v>1940808765</v>
      </c>
      <c r="W23" s="39">
        <f t="shared" si="17"/>
        <v>1898801079</v>
      </c>
      <c r="X23" s="39">
        <f t="shared" si="17"/>
        <v>2136066358</v>
      </c>
      <c r="Y23" s="39">
        <f t="shared" si="17"/>
        <v>2657932163</v>
      </c>
      <c r="Z23" s="39">
        <f t="shared" si="17"/>
        <v>4242339600.2399993</v>
      </c>
      <c r="AA23" s="39">
        <f t="shared" ref="AA23:AE23" si="18">SUM(AA25:AA37)</f>
        <v>5189455764.2099991</v>
      </c>
      <c r="AB23" s="39">
        <f t="shared" si="18"/>
        <v>5269194988.0600014</v>
      </c>
      <c r="AC23" s="39">
        <f t="shared" si="18"/>
        <v>5184283083.3400002</v>
      </c>
      <c r="AD23" s="39">
        <f t="shared" si="18"/>
        <v>5210955925.1600008</v>
      </c>
      <c r="AE23" s="39">
        <f t="shared" si="18"/>
        <v>5252167697.6499968</v>
      </c>
      <c r="AF23" s="39">
        <f t="shared" ref="AF23:AG23" si="19">SUM(AF25:AF37)</f>
        <v>5037307701.6299992</v>
      </c>
      <c r="AG23" s="39">
        <f t="shared" si="19"/>
        <v>4851322512.2399998</v>
      </c>
      <c r="AH23" s="39">
        <f t="shared" ref="AH23:AJ23" si="20">SUM(AH25:AH37)</f>
        <v>5178298081.7000017</v>
      </c>
      <c r="AI23" s="39">
        <f t="shared" si="20"/>
        <v>5118631304.1200008</v>
      </c>
      <c r="AJ23" s="39">
        <f t="shared" si="20"/>
        <v>5232335321.0499992</v>
      </c>
    </row>
    <row r="24" spans="1:36">
      <c r="A24" s="35" t="s">
        <v>113</v>
      </c>
      <c r="B24" s="40">
        <f t="shared" ref="B24:O24" si="21">(B23/B4)*100</f>
        <v>0</v>
      </c>
      <c r="C24" s="40">
        <f t="shared" si="21"/>
        <v>0</v>
      </c>
      <c r="D24" s="40">
        <f t="shared" si="21"/>
        <v>0</v>
      </c>
      <c r="E24" s="40">
        <f t="shared" si="21"/>
        <v>0</v>
      </c>
      <c r="F24" s="40">
        <f t="shared" si="21"/>
        <v>0</v>
      </c>
      <c r="G24" s="40">
        <f t="shared" si="21"/>
        <v>0</v>
      </c>
      <c r="H24" s="40">
        <f t="shared" si="21"/>
        <v>0</v>
      </c>
      <c r="I24" s="40">
        <f t="shared" si="21"/>
        <v>0</v>
      </c>
      <c r="J24" s="40">
        <f t="shared" si="21"/>
        <v>0</v>
      </c>
      <c r="K24" s="40">
        <f t="shared" si="21"/>
        <v>0</v>
      </c>
      <c r="L24" s="40">
        <f t="shared" si="21"/>
        <v>0</v>
      </c>
      <c r="M24" s="40">
        <f t="shared" si="21"/>
        <v>0</v>
      </c>
      <c r="N24" s="40">
        <f t="shared" si="21"/>
        <v>0</v>
      </c>
      <c r="O24" s="40">
        <f t="shared" si="21"/>
        <v>0</v>
      </c>
      <c r="P24" s="40">
        <f t="shared" ref="P24:Z24" si="22">(P23/P4)*100</f>
        <v>25.20164217315552</v>
      </c>
      <c r="Q24" s="40">
        <f t="shared" si="22"/>
        <v>25.03266323028782</v>
      </c>
      <c r="R24" s="40">
        <f t="shared" si="22"/>
        <v>24.686681398156527</v>
      </c>
      <c r="S24" s="40">
        <f t="shared" si="22"/>
        <v>24.120525098211417</v>
      </c>
      <c r="T24" s="40">
        <f t="shared" si="22"/>
        <v>23.801083299405999</v>
      </c>
      <c r="U24" s="40">
        <f t="shared" si="22"/>
        <v>23.826808557630159</v>
      </c>
      <c r="V24" s="40">
        <f t="shared" si="22"/>
        <v>23.841947926641634</v>
      </c>
      <c r="W24" s="40">
        <f t="shared" si="22"/>
        <v>23.34705531179134</v>
      </c>
      <c r="X24" s="40">
        <f t="shared" si="22"/>
        <v>23.33468814118206</v>
      </c>
      <c r="Y24" s="40">
        <f t="shared" si="22"/>
        <v>23.846381389254613</v>
      </c>
      <c r="Z24" s="40">
        <f t="shared" si="22"/>
        <v>23.237815647154537</v>
      </c>
      <c r="AA24" s="40">
        <f t="shared" ref="AA24:AE24" si="23">(AA23/AA4)*100</f>
        <v>23.757211071195044</v>
      </c>
      <c r="AB24" s="40">
        <f t="shared" si="23"/>
        <v>24.457560147421688</v>
      </c>
      <c r="AC24" s="40">
        <f t="shared" si="23"/>
        <v>24.977268307412139</v>
      </c>
      <c r="AD24" s="40">
        <f t="shared" si="23"/>
        <v>25.543933170129691</v>
      </c>
      <c r="AE24" s="40">
        <f t="shared" si="23"/>
        <v>25.97865111145347</v>
      </c>
      <c r="AF24" s="40">
        <f t="shared" ref="AF24:AG24" si="24">(AF23/AF4)*100</f>
        <v>26.465650284957697</v>
      </c>
      <c r="AG24" s="40">
        <f t="shared" si="24"/>
        <v>26.564533087863957</v>
      </c>
      <c r="AH24" s="40">
        <f t="shared" ref="AH24:AJ24" si="25">(AH23/AH4)*100</f>
        <v>26.25148009794977</v>
      </c>
      <c r="AI24" s="40">
        <f t="shared" si="25"/>
        <v>26.186842505525654</v>
      </c>
      <c r="AJ24" s="40">
        <f t="shared" si="25"/>
        <v>26.726569015641598</v>
      </c>
    </row>
    <row r="25" spans="1:36">
      <c r="A25" s="34" t="s">
        <v>35</v>
      </c>
      <c r="P25" s="1">
        <v>6366599</v>
      </c>
      <c r="Q25" s="1">
        <v>6518635</v>
      </c>
      <c r="R25" s="1">
        <v>7395904</v>
      </c>
      <c r="S25" s="1">
        <v>8637373</v>
      </c>
      <c r="T25" s="1">
        <v>9374450</v>
      </c>
      <c r="U25" s="31">
        <v>9573218</v>
      </c>
      <c r="V25" s="31">
        <v>9246700</v>
      </c>
      <c r="W25" s="1">
        <v>9172058</v>
      </c>
      <c r="X25" s="1">
        <v>10134941</v>
      </c>
      <c r="Y25" s="1">
        <v>11502918</v>
      </c>
      <c r="Z25" s="37">
        <v>17842107.319999997</v>
      </c>
      <c r="AA25" s="37">
        <v>25143149.399999999</v>
      </c>
      <c r="AB25" s="37">
        <v>26176295.270000003</v>
      </c>
      <c r="AC25" s="1">
        <v>25867831.18</v>
      </c>
      <c r="AD25" s="1">
        <v>24941862.039999999</v>
      </c>
      <c r="AE25" s="1">
        <v>24315291.859999999</v>
      </c>
      <c r="AF25" s="1">
        <v>21956691.469999999</v>
      </c>
      <c r="AG25" s="1">
        <v>20705228.169999998</v>
      </c>
      <c r="AH25" s="1">
        <v>21503592.420000002</v>
      </c>
      <c r="AI25" s="1">
        <v>22550893.710000001</v>
      </c>
      <c r="AJ25" s="1">
        <v>20181590.399999999</v>
      </c>
    </row>
    <row r="26" spans="1:36">
      <c r="A26" s="34" t="s">
        <v>36</v>
      </c>
      <c r="P26" s="1">
        <v>86314264</v>
      </c>
      <c r="Q26" s="1">
        <v>93135257</v>
      </c>
      <c r="R26" s="1">
        <v>115791923</v>
      </c>
      <c r="S26" s="1">
        <v>141206858</v>
      </c>
      <c r="T26" s="1">
        <v>159220048</v>
      </c>
      <c r="U26" s="30">
        <v>167367360</v>
      </c>
      <c r="V26" s="30">
        <v>155002715</v>
      </c>
      <c r="W26" s="1">
        <v>146653912</v>
      </c>
      <c r="X26" s="1">
        <v>163204215</v>
      </c>
      <c r="Y26" s="1">
        <v>206825204</v>
      </c>
      <c r="Z26" s="37">
        <v>373599779.63</v>
      </c>
      <c r="AA26" s="37">
        <v>488607330.32999998</v>
      </c>
      <c r="AB26" s="37">
        <v>507362235.12</v>
      </c>
      <c r="AC26" s="1">
        <v>470676460.78000003</v>
      </c>
      <c r="AD26" s="1">
        <v>452354084.45999998</v>
      </c>
      <c r="AE26" s="1">
        <v>450338617.99000007</v>
      </c>
      <c r="AF26" s="1">
        <v>434323769.70000005</v>
      </c>
      <c r="AG26" s="1">
        <v>421392347.90999997</v>
      </c>
      <c r="AH26" s="1">
        <v>454182709.99000001</v>
      </c>
      <c r="AI26" s="1">
        <v>454634131.46999997</v>
      </c>
      <c r="AJ26" s="1">
        <v>473906448.26999998</v>
      </c>
    </row>
    <row r="27" spans="1:36">
      <c r="A27" s="34" t="s">
        <v>37</v>
      </c>
      <c r="P27" s="1">
        <v>679397474</v>
      </c>
      <c r="Q27" s="1">
        <v>738167069</v>
      </c>
      <c r="R27" s="1">
        <v>904134997</v>
      </c>
      <c r="S27" s="1">
        <v>997646578</v>
      </c>
      <c r="T27" s="1">
        <v>1047460837</v>
      </c>
      <c r="U27" s="30">
        <v>1079082135</v>
      </c>
      <c r="V27" s="30">
        <v>1054265067</v>
      </c>
      <c r="W27" s="1">
        <v>1053451340</v>
      </c>
      <c r="X27" s="1">
        <v>1210106625</v>
      </c>
      <c r="Y27" s="1">
        <v>1514142946</v>
      </c>
      <c r="Z27" s="37">
        <v>2263830711.8800006</v>
      </c>
      <c r="AA27" s="37">
        <v>2699720984.8399992</v>
      </c>
      <c r="AB27" s="37">
        <v>2760024656.4200006</v>
      </c>
      <c r="AC27" s="1">
        <v>2750652437.77</v>
      </c>
      <c r="AD27" s="1">
        <v>2874993134.2800007</v>
      </c>
      <c r="AE27" s="1">
        <v>3003107523.6899972</v>
      </c>
      <c r="AF27" s="1">
        <v>2955538285.4099984</v>
      </c>
      <c r="AG27" s="1">
        <v>2867541205.8300004</v>
      </c>
      <c r="AH27" s="1">
        <v>3076853391.8700008</v>
      </c>
      <c r="AI27" s="1">
        <v>3045290090.2200012</v>
      </c>
      <c r="AJ27" s="1">
        <v>3173174756.4900007</v>
      </c>
    </row>
    <row r="28" spans="1:36">
      <c r="A28" s="34" t="s">
        <v>38</v>
      </c>
      <c r="P28" s="1">
        <v>67605200</v>
      </c>
      <c r="Q28" s="1">
        <v>73236648</v>
      </c>
      <c r="R28" s="1">
        <v>88421715</v>
      </c>
      <c r="S28" s="1">
        <v>105105270</v>
      </c>
      <c r="T28" s="1">
        <v>117389860</v>
      </c>
      <c r="U28" s="30">
        <v>122297269</v>
      </c>
      <c r="V28" s="30">
        <v>116326220</v>
      </c>
      <c r="W28" s="1">
        <v>113081220</v>
      </c>
      <c r="X28" s="1">
        <v>123407579</v>
      </c>
      <c r="Y28" s="1">
        <v>145706259</v>
      </c>
      <c r="Z28" s="37">
        <v>252977543.52999994</v>
      </c>
      <c r="AA28" s="37">
        <v>321249355.88000005</v>
      </c>
      <c r="AB28" s="37">
        <v>323209628.50999999</v>
      </c>
      <c r="AC28" s="1">
        <v>315923382.13</v>
      </c>
      <c r="AD28" s="1">
        <v>303418209.56999999</v>
      </c>
      <c r="AE28" s="1">
        <v>290216959.80000001</v>
      </c>
      <c r="AF28" s="1">
        <v>267255855.84999999</v>
      </c>
      <c r="AG28" s="1">
        <v>261218244.91000003</v>
      </c>
      <c r="AH28" s="1">
        <v>276930333.89999998</v>
      </c>
      <c r="AI28" s="1">
        <v>278973515.40000004</v>
      </c>
      <c r="AJ28" s="1">
        <v>276716031.69999999</v>
      </c>
    </row>
    <row r="29" spans="1:36">
      <c r="A29" s="34" t="s">
        <v>39</v>
      </c>
      <c r="P29" s="1">
        <v>14584748</v>
      </c>
      <c r="Q29" s="1">
        <v>15280430</v>
      </c>
      <c r="R29" s="1">
        <v>18965809</v>
      </c>
      <c r="S29" s="1">
        <v>21381604</v>
      </c>
      <c r="T29" s="1">
        <v>22877484</v>
      </c>
      <c r="U29" s="31">
        <v>22436252</v>
      </c>
      <c r="V29" s="31">
        <v>19987995</v>
      </c>
      <c r="W29" s="1">
        <v>19394619</v>
      </c>
      <c r="X29" s="1">
        <v>22620785</v>
      </c>
      <c r="Y29" s="1">
        <v>28335078</v>
      </c>
      <c r="Z29" s="37">
        <v>49044683.079999998</v>
      </c>
      <c r="AA29" s="37">
        <v>61040484.730000004</v>
      </c>
      <c r="AB29" s="37">
        <v>65617218.339999989</v>
      </c>
      <c r="AC29" s="1">
        <v>67884027.030000001</v>
      </c>
      <c r="AD29" s="1">
        <v>66970237.830000006</v>
      </c>
      <c r="AE29" s="1">
        <v>66179134.069999993</v>
      </c>
      <c r="AF29" s="1">
        <v>61371024.100000001</v>
      </c>
      <c r="AG29" s="1">
        <v>55702646.25</v>
      </c>
      <c r="AH29" s="1">
        <v>56535948.919999994</v>
      </c>
      <c r="AI29" s="1">
        <v>53680301.120000005</v>
      </c>
      <c r="AJ29" s="1">
        <v>52791715.990000002</v>
      </c>
    </row>
    <row r="30" spans="1:36">
      <c r="A30" s="34" t="s">
        <v>40</v>
      </c>
      <c r="P30" s="1">
        <v>31792385</v>
      </c>
      <c r="Q30" s="1">
        <v>35388477</v>
      </c>
      <c r="R30" s="1">
        <v>44372816</v>
      </c>
      <c r="S30" s="1">
        <v>52773025</v>
      </c>
      <c r="T30" s="1">
        <v>57040587</v>
      </c>
      <c r="U30" s="31">
        <v>56330100</v>
      </c>
      <c r="V30" s="31">
        <v>50649322</v>
      </c>
      <c r="W30" s="1">
        <v>46468609</v>
      </c>
      <c r="X30" s="1">
        <v>49070905</v>
      </c>
      <c r="Y30" s="1">
        <v>57736841</v>
      </c>
      <c r="Z30" s="37">
        <v>98714835.929999992</v>
      </c>
      <c r="AA30" s="37">
        <v>128544326.02</v>
      </c>
      <c r="AB30" s="37">
        <v>131403883.88</v>
      </c>
      <c r="AC30" s="1">
        <v>127624074.29000001</v>
      </c>
      <c r="AD30" s="1">
        <v>114883393.56999999</v>
      </c>
      <c r="AE30" s="1">
        <v>104452871.57000001</v>
      </c>
      <c r="AF30" s="1">
        <v>92888549.799999997</v>
      </c>
      <c r="AG30" s="1">
        <v>85199872.149999991</v>
      </c>
      <c r="AH30" s="1">
        <v>88256157.510000005</v>
      </c>
      <c r="AI30" s="1">
        <v>84866103.109999999</v>
      </c>
      <c r="AJ30" s="1">
        <v>83287645.63000001</v>
      </c>
    </row>
    <row r="31" spans="1:36">
      <c r="A31" s="34" t="s">
        <v>41</v>
      </c>
      <c r="P31" s="1">
        <v>27521658</v>
      </c>
      <c r="Q31" s="1">
        <v>30132499</v>
      </c>
      <c r="R31" s="1">
        <v>36545093</v>
      </c>
      <c r="S31" s="1">
        <v>38890791</v>
      </c>
      <c r="T31" s="1">
        <v>43831430</v>
      </c>
      <c r="U31" s="31">
        <v>43283501</v>
      </c>
      <c r="V31" s="31">
        <v>39938739</v>
      </c>
      <c r="W31" s="1">
        <v>37300338</v>
      </c>
      <c r="X31" s="1">
        <v>38957893</v>
      </c>
      <c r="Y31" s="1">
        <v>43129151</v>
      </c>
      <c r="Z31" s="37">
        <v>66927005.81000001</v>
      </c>
      <c r="AA31" s="37">
        <v>80553226.230000004</v>
      </c>
      <c r="AB31" s="37">
        <v>78747782.25</v>
      </c>
      <c r="AC31" s="1">
        <v>73381301.25999999</v>
      </c>
      <c r="AD31" s="1">
        <v>69037996.719999999</v>
      </c>
      <c r="AE31" s="1">
        <v>63714871.859999999</v>
      </c>
      <c r="AF31" s="1">
        <v>58362237.950000003</v>
      </c>
      <c r="AG31" s="1">
        <v>55214502.240000002</v>
      </c>
      <c r="AH31" s="1">
        <v>55845700.290000007</v>
      </c>
      <c r="AI31" s="1">
        <v>53016475.050000012</v>
      </c>
      <c r="AJ31" s="1">
        <v>49202103.149999999</v>
      </c>
    </row>
    <row r="32" spans="1:36">
      <c r="A32" s="34" t="s">
        <v>42</v>
      </c>
      <c r="P32" s="1">
        <v>18540304</v>
      </c>
      <c r="Q32" s="1">
        <v>18607841</v>
      </c>
      <c r="R32" s="1">
        <v>26695754</v>
      </c>
      <c r="S32" s="1">
        <v>31587521</v>
      </c>
      <c r="T32" s="1">
        <v>35195768</v>
      </c>
      <c r="U32" s="31">
        <v>33851222</v>
      </c>
      <c r="V32" s="31">
        <v>30053643</v>
      </c>
      <c r="W32" s="1">
        <v>28543589</v>
      </c>
      <c r="X32" s="1">
        <v>32534114</v>
      </c>
      <c r="Y32" s="1">
        <v>45001764</v>
      </c>
      <c r="Z32" s="37">
        <v>90171029.230000004</v>
      </c>
      <c r="AA32" s="37">
        <v>114805438.47</v>
      </c>
      <c r="AB32" s="37">
        <v>119403125.42999999</v>
      </c>
      <c r="AC32" s="1">
        <v>115850876.78</v>
      </c>
      <c r="AD32" s="1">
        <v>121020250.42999999</v>
      </c>
      <c r="AE32" s="1">
        <v>128808735.59999999</v>
      </c>
      <c r="AF32" s="1">
        <v>122473262.51000001</v>
      </c>
      <c r="AG32" s="1">
        <v>114758749.89</v>
      </c>
      <c r="AH32" s="1">
        <v>123713310.08</v>
      </c>
      <c r="AI32" s="1">
        <v>127179760.83999999</v>
      </c>
      <c r="AJ32" s="1">
        <v>133913187.17999999</v>
      </c>
    </row>
    <row r="33" spans="1:36">
      <c r="A33" s="34" t="s">
        <v>43</v>
      </c>
      <c r="P33" s="1">
        <v>59225672</v>
      </c>
      <c r="Q33" s="1">
        <v>64354131</v>
      </c>
      <c r="R33" s="1">
        <v>76492200</v>
      </c>
      <c r="S33" s="1">
        <v>88849391</v>
      </c>
      <c r="T33" s="1">
        <v>94760323</v>
      </c>
      <c r="U33" s="31">
        <v>96633918</v>
      </c>
      <c r="V33" s="31">
        <v>93060632</v>
      </c>
      <c r="W33" s="1">
        <v>91025385</v>
      </c>
      <c r="X33" s="1">
        <v>99833995</v>
      </c>
      <c r="Y33" s="1">
        <v>120310573</v>
      </c>
      <c r="Z33" s="37">
        <v>189078953.62</v>
      </c>
      <c r="AA33" s="37">
        <v>230436724.37</v>
      </c>
      <c r="AB33" s="37">
        <v>223163973.69</v>
      </c>
      <c r="AC33" s="1">
        <v>213132042.42999998</v>
      </c>
      <c r="AD33" s="1">
        <v>203077094.97999996</v>
      </c>
      <c r="AE33" s="1">
        <v>186467030.49000001</v>
      </c>
      <c r="AF33" s="1">
        <v>169947716.47000003</v>
      </c>
      <c r="AG33" s="1">
        <v>162690587.70999998</v>
      </c>
      <c r="AH33" s="1">
        <v>160588278.07999998</v>
      </c>
      <c r="AI33" s="1">
        <v>156136780.66000003</v>
      </c>
      <c r="AJ33" s="1">
        <v>151648211.49000001</v>
      </c>
    </row>
    <row r="34" spans="1:36">
      <c r="A34" s="34" t="s">
        <v>44</v>
      </c>
      <c r="P34" s="1">
        <v>59683883</v>
      </c>
      <c r="Q34" s="1">
        <v>71338844</v>
      </c>
      <c r="R34" s="1">
        <v>95528754</v>
      </c>
      <c r="S34" s="1">
        <v>112669299</v>
      </c>
      <c r="T34" s="1">
        <v>117112323</v>
      </c>
      <c r="U34" s="30">
        <v>119958749</v>
      </c>
      <c r="V34" s="30">
        <v>112030256</v>
      </c>
      <c r="W34" s="1">
        <v>106940958</v>
      </c>
      <c r="X34" s="1">
        <v>121322197</v>
      </c>
      <c r="Y34" s="1">
        <v>159590133</v>
      </c>
      <c r="Z34" s="37">
        <v>280711404.44999999</v>
      </c>
      <c r="AA34" s="37">
        <v>351928597.13999993</v>
      </c>
      <c r="AB34" s="37">
        <v>355941170.06</v>
      </c>
      <c r="AC34" s="1">
        <v>351246580.14000005</v>
      </c>
      <c r="AD34" s="1">
        <v>328293748.94999999</v>
      </c>
      <c r="AE34" s="1">
        <v>300193375.87000006</v>
      </c>
      <c r="AF34" s="1">
        <v>262957219.59999999</v>
      </c>
      <c r="AG34" s="1">
        <v>243759461.87</v>
      </c>
      <c r="AH34" s="1">
        <v>245384622.40999997</v>
      </c>
      <c r="AI34" s="1">
        <v>238293031.30000001</v>
      </c>
      <c r="AJ34" s="1">
        <v>228290163</v>
      </c>
    </row>
    <row r="35" spans="1:36">
      <c r="A35" s="34" t="s">
        <v>45</v>
      </c>
      <c r="P35" s="1">
        <v>48674833</v>
      </c>
      <c r="Q35" s="1">
        <v>56871300</v>
      </c>
      <c r="R35" s="1">
        <v>74234685</v>
      </c>
      <c r="S35" s="1">
        <v>90771516</v>
      </c>
      <c r="T35" s="1">
        <v>98067904</v>
      </c>
      <c r="U35" s="31">
        <v>99161170</v>
      </c>
      <c r="V35" s="31">
        <v>88655455</v>
      </c>
      <c r="W35" s="1">
        <v>80236704</v>
      </c>
      <c r="X35" s="1">
        <v>80678255</v>
      </c>
      <c r="Y35" s="1">
        <v>99504712</v>
      </c>
      <c r="Z35" s="37">
        <v>185168772.70999998</v>
      </c>
      <c r="AA35" s="37">
        <v>240895390.26000002</v>
      </c>
      <c r="AB35" s="37">
        <v>240670684.91</v>
      </c>
      <c r="AC35" s="1">
        <v>236809895.22999996</v>
      </c>
      <c r="AD35" s="1">
        <v>222901538.40000001</v>
      </c>
      <c r="AE35" s="1">
        <v>217528014.19</v>
      </c>
      <c r="AF35" s="1">
        <v>204355651.51999998</v>
      </c>
      <c r="AG35" s="1">
        <v>196868706.91000003</v>
      </c>
      <c r="AH35" s="1">
        <v>228927215.77000001</v>
      </c>
      <c r="AI35" s="1">
        <v>223296618.48999998</v>
      </c>
      <c r="AJ35" s="1">
        <v>217717186.35999998</v>
      </c>
    </row>
    <row r="36" spans="1:36">
      <c r="A36" s="34" t="s">
        <v>46</v>
      </c>
      <c r="P36" s="1">
        <v>97716353</v>
      </c>
      <c r="Q36" s="1">
        <v>107509460</v>
      </c>
      <c r="R36" s="1">
        <v>133558484</v>
      </c>
      <c r="S36" s="1">
        <v>157067562</v>
      </c>
      <c r="T36" s="1">
        <v>162989426</v>
      </c>
      <c r="U36" s="30">
        <v>164542991</v>
      </c>
      <c r="V36" s="30">
        <v>156018838</v>
      </c>
      <c r="W36" s="1">
        <v>152238669</v>
      </c>
      <c r="X36" s="1">
        <v>169412536</v>
      </c>
      <c r="Y36" s="1">
        <v>209946233</v>
      </c>
      <c r="Z36" s="37">
        <v>347788789.57999992</v>
      </c>
      <c r="AA36" s="37">
        <v>413325030.37000006</v>
      </c>
      <c r="AB36" s="37">
        <v>406051620.83999997</v>
      </c>
      <c r="AC36" s="1">
        <v>404788926.80999994</v>
      </c>
      <c r="AD36" s="1">
        <v>400720322</v>
      </c>
      <c r="AE36" s="1">
        <v>390389186.44999993</v>
      </c>
      <c r="AF36" s="1">
        <v>360974859.66000003</v>
      </c>
      <c r="AG36" s="1">
        <v>341273131.86999989</v>
      </c>
      <c r="AH36" s="1">
        <v>362676119.11999989</v>
      </c>
      <c r="AI36" s="1">
        <v>353682762.6099999</v>
      </c>
      <c r="AJ36" s="1">
        <v>344853267.82000005</v>
      </c>
    </row>
    <row r="37" spans="1:36">
      <c r="A37" s="34" t="s">
        <v>47</v>
      </c>
      <c r="P37" s="1">
        <v>11836254</v>
      </c>
      <c r="Q37" s="1">
        <v>12445263</v>
      </c>
      <c r="R37" s="1">
        <v>15021342</v>
      </c>
      <c r="S37" s="1">
        <v>16682598</v>
      </c>
      <c r="T37" s="1">
        <v>18059567</v>
      </c>
      <c r="U37" s="31">
        <v>17701043</v>
      </c>
      <c r="V37" s="31">
        <v>15573183</v>
      </c>
      <c r="W37" s="1">
        <v>14293678</v>
      </c>
      <c r="X37" s="1">
        <v>14782318</v>
      </c>
      <c r="Y37" s="1">
        <v>16200351</v>
      </c>
      <c r="Z37" s="37">
        <v>26483983.470000003</v>
      </c>
      <c r="AA37" s="37">
        <v>33205726.170000002</v>
      </c>
      <c r="AB37" s="37">
        <v>31422713.340000004</v>
      </c>
      <c r="AC37" s="1">
        <v>30445247.509999998</v>
      </c>
      <c r="AD37" s="1">
        <v>28344051.93</v>
      </c>
      <c r="AE37" s="1">
        <v>26456084.210000001</v>
      </c>
      <c r="AF37" s="1">
        <v>24902577.590000004</v>
      </c>
      <c r="AG37" s="1">
        <v>24997826.529999994</v>
      </c>
      <c r="AH37" s="1">
        <v>26900701.34</v>
      </c>
      <c r="AI37" s="1">
        <v>27030840.140000001</v>
      </c>
      <c r="AJ37" s="1">
        <v>26653013.569999997</v>
      </c>
    </row>
    <row r="38" spans="1:36">
      <c r="A38" s="35" t="s">
        <v>49</v>
      </c>
      <c r="B38" s="39">
        <f t="shared" ref="B38:O38" si="26">SUM(B40:B51)</f>
        <v>0</v>
      </c>
      <c r="C38" s="39">
        <f t="shared" si="26"/>
        <v>0</v>
      </c>
      <c r="D38" s="39">
        <f t="shared" si="26"/>
        <v>0</v>
      </c>
      <c r="E38" s="39">
        <f t="shared" si="26"/>
        <v>0</v>
      </c>
      <c r="F38" s="39">
        <f t="shared" si="26"/>
        <v>0</v>
      </c>
      <c r="G38" s="39">
        <f t="shared" si="26"/>
        <v>0</v>
      </c>
      <c r="H38" s="39">
        <f t="shared" si="26"/>
        <v>0</v>
      </c>
      <c r="I38" s="39">
        <f t="shared" si="26"/>
        <v>0</v>
      </c>
      <c r="J38" s="39">
        <f t="shared" si="26"/>
        <v>0</v>
      </c>
      <c r="K38" s="39">
        <f t="shared" si="26"/>
        <v>0</v>
      </c>
      <c r="L38" s="39">
        <f t="shared" si="26"/>
        <v>0</v>
      </c>
      <c r="M38" s="39">
        <f t="shared" si="26"/>
        <v>0</v>
      </c>
      <c r="N38" s="39">
        <f t="shared" si="26"/>
        <v>0</v>
      </c>
      <c r="O38" s="39">
        <f t="shared" si="26"/>
        <v>0</v>
      </c>
      <c r="P38" s="39">
        <f t="shared" ref="P38:Z38" si="27">SUM(P40:P51)</f>
        <v>949033217</v>
      </c>
      <c r="Q38" s="39">
        <f t="shared" si="27"/>
        <v>1051404740</v>
      </c>
      <c r="R38" s="39">
        <f t="shared" si="27"/>
        <v>1325431412</v>
      </c>
      <c r="S38" s="39">
        <f t="shared" si="27"/>
        <v>1563391969</v>
      </c>
      <c r="T38" s="39">
        <f t="shared" si="27"/>
        <v>1702438576</v>
      </c>
      <c r="U38" s="39">
        <f t="shared" si="27"/>
        <v>1741442614</v>
      </c>
      <c r="V38" s="39">
        <f t="shared" si="27"/>
        <v>1677253122</v>
      </c>
      <c r="W38" s="39">
        <f t="shared" si="27"/>
        <v>1715741943</v>
      </c>
      <c r="X38" s="39">
        <f t="shared" si="27"/>
        <v>1966767002</v>
      </c>
      <c r="Y38" s="39">
        <f t="shared" si="27"/>
        <v>2372728506</v>
      </c>
      <c r="Z38" s="39">
        <f t="shared" si="27"/>
        <v>3961111932.4900002</v>
      </c>
      <c r="AA38" s="39">
        <f t="shared" ref="AA38:AE38" si="28">SUM(AA40:AA51)</f>
        <v>4734720027.3199997</v>
      </c>
      <c r="AB38" s="39">
        <f t="shared" si="28"/>
        <v>4555867634.1999998</v>
      </c>
      <c r="AC38" s="39">
        <f t="shared" si="28"/>
        <v>4290572411.0699992</v>
      </c>
      <c r="AD38" s="39">
        <f t="shared" si="28"/>
        <v>4093927731.04</v>
      </c>
      <c r="AE38" s="39">
        <f t="shared" si="28"/>
        <v>3886778503.1800003</v>
      </c>
      <c r="AF38" s="39">
        <f t="shared" ref="AF38:AG38" si="29">SUM(AF40:AF51)</f>
        <v>3518845060.6399999</v>
      </c>
      <c r="AG38" s="39">
        <f t="shared" si="29"/>
        <v>3277834786.6699996</v>
      </c>
      <c r="AH38" s="39">
        <f t="shared" ref="AH38:AJ38" si="30">SUM(AH40:AH51)</f>
        <v>3542029973.5299997</v>
      </c>
      <c r="AI38" s="39">
        <f t="shared" si="30"/>
        <v>3447996144.3700008</v>
      </c>
      <c r="AJ38" s="39">
        <f t="shared" si="30"/>
        <v>3354639432.6999998</v>
      </c>
    </row>
    <row r="39" spans="1:36">
      <c r="A39" s="35" t="s">
        <v>113</v>
      </c>
      <c r="B39" s="40">
        <f t="shared" ref="B39:O39" si="31">(B38/B4)*100</f>
        <v>0</v>
      </c>
      <c r="C39" s="40">
        <f t="shared" si="31"/>
        <v>0</v>
      </c>
      <c r="D39" s="40">
        <f t="shared" si="31"/>
        <v>0</v>
      </c>
      <c r="E39" s="40">
        <f t="shared" si="31"/>
        <v>0</v>
      </c>
      <c r="F39" s="40">
        <f t="shared" si="31"/>
        <v>0</v>
      </c>
      <c r="G39" s="40">
        <f t="shared" si="31"/>
        <v>0</v>
      </c>
      <c r="H39" s="40">
        <f t="shared" si="31"/>
        <v>0</v>
      </c>
      <c r="I39" s="40">
        <f t="shared" si="31"/>
        <v>0</v>
      </c>
      <c r="J39" s="40">
        <f t="shared" si="31"/>
        <v>0</v>
      </c>
      <c r="K39" s="40">
        <f t="shared" si="31"/>
        <v>0</v>
      </c>
      <c r="L39" s="40">
        <f t="shared" si="31"/>
        <v>0</v>
      </c>
      <c r="M39" s="40">
        <f t="shared" si="31"/>
        <v>0</v>
      </c>
      <c r="N39" s="40">
        <f t="shared" si="31"/>
        <v>0</v>
      </c>
      <c r="O39" s="40">
        <f t="shared" si="31"/>
        <v>0</v>
      </c>
      <c r="P39" s="40">
        <f t="shared" ref="P39:Z39" si="32">(P38/P4)*100</f>
        <v>19.778379275431355</v>
      </c>
      <c r="Q39" s="40">
        <f t="shared" si="32"/>
        <v>19.893985030582442</v>
      </c>
      <c r="R39" s="40">
        <f t="shared" si="32"/>
        <v>19.986142744686859</v>
      </c>
      <c r="S39" s="40">
        <f t="shared" si="32"/>
        <v>20.238530998226071</v>
      </c>
      <c r="T39" s="40">
        <f t="shared" si="32"/>
        <v>20.429712015090473</v>
      </c>
      <c r="U39" s="40">
        <f t="shared" si="32"/>
        <v>20.417593403045515</v>
      </c>
      <c r="V39" s="40">
        <f t="shared" si="32"/>
        <v>20.604287406194349</v>
      </c>
      <c r="W39" s="40">
        <f t="shared" si="32"/>
        <v>21.096218285844646</v>
      </c>
      <c r="X39" s="40">
        <f t="shared" si="32"/>
        <v>21.485238258706563</v>
      </c>
      <c r="Y39" s="40">
        <f t="shared" si="32"/>
        <v>21.287597055663571</v>
      </c>
      <c r="Z39" s="40">
        <f t="shared" si="32"/>
        <v>21.697364548500385</v>
      </c>
      <c r="AA39" s="40">
        <f t="shared" ref="AA39:AE39" si="33">(AA38/AA4)*100</f>
        <v>21.675441156627571</v>
      </c>
      <c r="AB39" s="40">
        <f t="shared" si="33"/>
        <v>21.146571144098534</v>
      </c>
      <c r="AC39" s="40">
        <f t="shared" si="33"/>
        <v>20.671475029606768</v>
      </c>
      <c r="AD39" s="40">
        <f t="shared" si="33"/>
        <v>20.068297998858146</v>
      </c>
      <c r="AE39" s="40">
        <f t="shared" si="33"/>
        <v>19.225064486571807</v>
      </c>
      <c r="AF39" s="40">
        <f t="shared" ref="AF39:AG39" si="34">(AF38/AF4)*100</f>
        <v>18.487757408925798</v>
      </c>
      <c r="AG39" s="40">
        <f t="shared" si="34"/>
        <v>17.948538862826908</v>
      </c>
      <c r="AH39" s="40">
        <f t="shared" ref="AH39:AJ39" si="35">(AH38/AH4)*100</f>
        <v>17.956387965587805</v>
      </c>
      <c r="AI39" s="40">
        <f t="shared" si="35"/>
        <v>17.639897587388358</v>
      </c>
      <c r="AJ39" s="40">
        <f t="shared" si="35"/>
        <v>17.135370120479436</v>
      </c>
    </row>
    <row r="40" spans="1:36">
      <c r="A40" s="34" t="s">
        <v>50</v>
      </c>
      <c r="P40" s="1">
        <v>165362639</v>
      </c>
      <c r="Q40" s="1">
        <v>178386365</v>
      </c>
      <c r="R40" s="1">
        <v>219496078</v>
      </c>
      <c r="S40" s="1">
        <v>259305241</v>
      </c>
      <c r="T40" s="1">
        <v>280089938</v>
      </c>
      <c r="U40" s="30">
        <v>286370084</v>
      </c>
      <c r="V40" s="30">
        <v>278824691</v>
      </c>
      <c r="W40" s="1">
        <v>276253339</v>
      </c>
      <c r="X40" s="1">
        <v>310198243</v>
      </c>
      <c r="Y40" s="1">
        <v>373861559</v>
      </c>
      <c r="Z40" s="37">
        <v>597229025.78000021</v>
      </c>
      <c r="AA40" s="37">
        <v>709808123.3499999</v>
      </c>
      <c r="AB40" s="37">
        <v>705214865.26000011</v>
      </c>
      <c r="AC40" s="1">
        <v>671582113.43999994</v>
      </c>
      <c r="AD40" s="1">
        <v>649136002.86999977</v>
      </c>
      <c r="AE40" s="1">
        <v>633298862.86999977</v>
      </c>
      <c r="AF40" s="1">
        <v>579105956.50999999</v>
      </c>
      <c r="AG40" s="1">
        <v>542627405.17000008</v>
      </c>
      <c r="AH40" s="1">
        <v>566298661.49000013</v>
      </c>
      <c r="AI40" s="1">
        <v>547661635.1400001</v>
      </c>
      <c r="AJ40" s="1">
        <v>540972251.06999993</v>
      </c>
    </row>
    <row r="41" spans="1:36">
      <c r="A41" s="34" t="s">
        <v>51</v>
      </c>
      <c r="P41" s="1">
        <v>86759209</v>
      </c>
      <c r="Q41" s="1">
        <v>96573965</v>
      </c>
      <c r="R41" s="1">
        <v>124068461</v>
      </c>
      <c r="S41" s="1">
        <v>148888586</v>
      </c>
      <c r="T41" s="1">
        <v>161796014</v>
      </c>
      <c r="U41" s="30">
        <v>165531324</v>
      </c>
      <c r="V41" s="30">
        <v>160127176</v>
      </c>
      <c r="W41" s="1">
        <v>167516165</v>
      </c>
      <c r="X41" s="1">
        <v>190480403</v>
      </c>
      <c r="Y41" s="1">
        <v>238297692</v>
      </c>
      <c r="Z41" s="37">
        <v>421244732.08999991</v>
      </c>
      <c r="AA41" s="37">
        <v>506620187.56999993</v>
      </c>
      <c r="AB41" s="37">
        <v>492629018.17000002</v>
      </c>
      <c r="AC41" s="1">
        <v>457784056.52999997</v>
      </c>
      <c r="AD41" s="1">
        <v>429931175.57999998</v>
      </c>
      <c r="AE41" s="1">
        <v>400211509.85000002</v>
      </c>
      <c r="AF41" s="1">
        <v>353240472.13</v>
      </c>
      <c r="AG41" s="1">
        <v>322165744.11000001</v>
      </c>
      <c r="AH41" s="1">
        <v>335842523.25999999</v>
      </c>
      <c r="AI41" s="1">
        <v>414749376.47000003</v>
      </c>
      <c r="AJ41" s="1">
        <v>398234948.57999998</v>
      </c>
    </row>
    <row r="42" spans="1:36">
      <c r="A42" s="34" t="s">
        <v>52</v>
      </c>
      <c r="P42" s="1">
        <v>52372584</v>
      </c>
      <c r="Q42" s="1">
        <v>59129964</v>
      </c>
      <c r="R42" s="1">
        <v>74121451</v>
      </c>
      <c r="S42" s="1">
        <v>87172316</v>
      </c>
      <c r="T42" s="1">
        <v>95085252</v>
      </c>
      <c r="U42" s="31">
        <v>94460784</v>
      </c>
      <c r="V42" s="31">
        <v>86590904</v>
      </c>
      <c r="W42" s="1">
        <v>86793601</v>
      </c>
      <c r="X42" s="1">
        <v>98124028</v>
      </c>
      <c r="Y42" s="1">
        <v>113628244</v>
      </c>
      <c r="Z42" s="37">
        <v>194665512.69999999</v>
      </c>
      <c r="AA42" s="37">
        <v>229582291.93000001</v>
      </c>
      <c r="AB42" s="37">
        <v>212215747.30999997</v>
      </c>
      <c r="AC42" s="1">
        <v>196623753.96000001</v>
      </c>
      <c r="AD42" s="1">
        <v>182605507.25999999</v>
      </c>
      <c r="AE42" s="1">
        <v>177203919.12</v>
      </c>
      <c r="AF42" s="1">
        <v>162575337.82999998</v>
      </c>
      <c r="AG42" s="1">
        <v>155438813.19</v>
      </c>
      <c r="AH42" s="1">
        <v>261101270.67000005</v>
      </c>
      <c r="AI42" s="1">
        <v>159560956.16</v>
      </c>
      <c r="AJ42" s="1">
        <v>151315768.39999998</v>
      </c>
    </row>
    <row r="43" spans="1:36">
      <c r="A43" s="34" t="s">
        <v>53</v>
      </c>
      <c r="P43" s="1">
        <v>52624311</v>
      </c>
      <c r="Q43" s="1">
        <v>59491215</v>
      </c>
      <c r="R43" s="1">
        <v>73446312</v>
      </c>
      <c r="S43" s="1">
        <v>85072641</v>
      </c>
      <c r="T43" s="1">
        <v>95950650</v>
      </c>
      <c r="U43" s="31">
        <v>96380933</v>
      </c>
      <c r="V43" s="31">
        <v>92463815</v>
      </c>
      <c r="W43" s="1">
        <v>88489700</v>
      </c>
      <c r="X43" s="1">
        <v>94307927</v>
      </c>
      <c r="Y43" s="1">
        <v>108308784</v>
      </c>
      <c r="Z43" s="37">
        <v>174122381.62</v>
      </c>
      <c r="AA43" s="37">
        <v>209045986.61999997</v>
      </c>
      <c r="AB43" s="37">
        <v>213086970.25</v>
      </c>
      <c r="AC43" s="1">
        <v>208687071.84</v>
      </c>
      <c r="AD43" s="1">
        <v>200423309.55000001</v>
      </c>
      <c r="AE43" s="1">
        <v>197204821.78999999</v>
      </c>
      <c r="AF43" s="1">
        <v>181320270.80000001</v>
      </c>
      <c r="AG43" s="1">
        <v>174896417.23999998</v>
      </c>
      <c r="AH43" s="1">
        <v>185181937.33000001</v>
      </c>
      <c r="AI43" s="1">
        <v>182072192.30000001</v>
      </c>
      <c r="AJ43" s="1">
        <v>174019962.16000003</v>
      </c>
    </row>
    <row r="44" spans="1:36">
      <c r="A44" s="34" t="s">
        <v>54</v>
      </c>
      <c r="P44" s="1">
        <v>134255144</v>
      </c>
      <c r="Q44" s="1">
        <v>149467546</v>
      </c>
      <c r="R44" s="1">
        <v>195544510</v>
      </c>
      <c r="S44" s="1">
        <v>235020758</v>
      </c>
      <c r="T44" s="1">
        <v>256412497</v>
      </c>
      <c r="U44" s="30">
        <v>268692333</v>
      </c>
      <c r="V44" s="30">
        <v>264969979</v>
      </c>
      <c r="W44" s="1">
        <v>286225004</v>
      </c>
      <c r="X44" s="1">
        <v>348101279</v>
      </c>
      <c r="Y44" s="1">
        <v>435445847</v>
      </c>
      <c r="Z44" s="37">
        <v>744892205.76000011</v>
      </c>
      <c r="AA44" s="37">
        <v>861115569.61999977</v>
      </c>
      <c r="AB44" s="37">
        <v>807134734.09000003</v>
      </c>
      <c r="AC44" s="1">
        <v>753539484.51000011</v>
      </c>
      <c r="AD44" s="1">
        <v>712025864.07000005</v>
      </c>
      <c r="AE44" s="1">
        <v>670452455.02000022</v>
      </c>
      <c r="AF44" s="1">
        <v>603757046.8900001</v>
      </c>
      <c r="AG44" s="1">
        <v>555124643.58999991</v>
      </c>
      <c r="AH44" s="1">
        <v>587517531.16999996</v>
      </c>
      <c r="AI44" s="1">
        <v>560392750.05000007</v>
      </c>
      <c r="AJ44" s="1">
        <v>549288866.77999997</v>
      </c>
    </row>
    <row r="45" spans="1:36">
      <c r="A45" s="34" t="s">
        <v>55</v>
      </c>
      <c r="P45" s="1">
        <v>72842541</v>
      </c>
      <c r="Q45" s="1">
        <v>82747116</v>
      </c>
      <c r="R45" s="1">
        <v>103789377</v>
      </c>
      <c r="S45" s="1">
        <v>123074917</v>
      </c>
      <c r="T45" s="1">
        <v>129846127</v>
      </c>
      <c r="U45" s="30">
        <v>130997886</v>
      </c>
      <c r="V45" s="30">
        <v>122593566</v>
      </c>
      <c r="W45" s="1">
        <v>129209196</v>
      </c>
      <c r="X45" s="1">
        <v>151189174</v>
      </c>
      <c r="Y45" s="1">
        <v>181908935</v>
      </c>
      <c r="Z45" s="37">
        <v>297401405.51999992</v>
      </c>
      <c r="AA45" s="37">
        <v>355806478.65999997</v>
      </c>
      <c r="AB45" s="37">
        <v>343461673.94999999</v>
      </c>
      <c r="AC45" s="1">
        <v>343400343.97000003</v>
      </c>
      <c r="AD45" s="1">
        <v>327479758.14000005</v>
      </c>
      <c r="AE45" s="1">
        <v>309323394.04000002</v>
      </c>
      <c r="AF45" s="1">
        <v>282649857.04999995</v>
      </c>
      <c r="AG45" s="1">
        <v>264665271.31999999</v>
      </c>
      <c r="AH45" s="1">
        <v>276104525.02000004</v>
      </c>
      <c r="AI45" s="1">
        <v>269165297.46000004</v>
      </c>
      <c r="AJ45" s="1">
        <v>258756518.84999999</v>
      </c>
    </row>
    <row r="46" spans="1:36">
      <c r="A46" s="34" t="s">
        <v>56</v>
      </c>
      <c r="P46" s="1">
        <v>77768787</v>
      </c>
      <c r="Q46" s="1">
        <v>86398750</v>
      </c>
      <c r="R46" s="1">
        <v>107145468</v>
      </c>
      <c r="S46" s="1">
        <v>124032302</v>
      </c>
      <c r="T46" s="1">
        <v>134457136</v>
      </c>
      <c r="U46" s="30">
        <v>139854442</v>
      </c>
      <c r="V46" s="30">
        <v>137115517</v>
      </c>
      <c r="W46" s="1">
        <v>140305103</v>
      </c>
      <c r="X46" s="1">
        <v>161517407</v>
      </c>
      <c r="Y46" s="1">
        <v>189771712</v>
      </c>
      <c r="Z46" s="37">
        <v>316102873.69999993</v>
      </c>
      <c r="AA46" s="37">
        <v>381774907.63</v>
      </c>
      <c r="AB46" s="37">
        <v>383473820.92999989</v>
      </c>
      <c r="AC46" s="1">
        <v>364909373.75999987</v>
      </c>
      <c r="AD46" s="1">
        <v>351282453.67999995</v>
      </c>
      <c r="AE46" s="1">
        <v>335792937.32000005</v>
      </c>
      <c r="AF46" s="1">
        <v>306212939.61000001</v>
      </c>
      <c r="AG46" s="1">
        <v>283921810.09000003</v>
      </c>
      <c r="AH46" s="1">
        <v>299164835.33999991</v>
      </c>
      <c r="AI46" s="1">
        <v>289529380.74000001</v>
      </c>
      <c r="AJ46" s="1">
        <v>276034796.12</v>
      </c>
    </row>
    <row r="47" spans="1:36">
      <c r="A47" s="34" t="s">
        <v>57</v>
      </c>
      <c r="P47" s="1">
        <v>29846882</v>
      </c>
      <c r="Q47" s="1">
        <v>32435458</v>
      </c>
      <c r="R47" s="1">
        <v>39631299</v>
      </c>
      <c r="S47" s="1">
        <v>44085424</v>
      </c>
      <c r="T47" s="1">
        <v>46698760</v>
      </c>
      <c r="U47" s="31">
        <v>45822557</v>
      </c>
      <c r="V47" s="31">
        <v>41940037</v>
      </c>
      <c r="W47" s="1">
        <v>42346182</v>
      </c>
      <c r="X47" s="1">
        <v>47904935</v>
      </c>
      <c r="Y47" s="1">
        <v>57011400</v>
      </c>
      <c r="Z47" s="37">
        <v>101273913.02</v>
      </c>
      <c r="AA47" s="37">
        <v>122135030.45</v>
      </c>
      <c r="AB47" s="37">
        <v>119217212.48</v>
      </c>
      <c r="AC47" s="1">
        <v>111892753.34999999</v>
      </c>
      <c r="AD47" s="1">
        <v>107204110.56</v>
      </c>
      <c r="AE47" s="1">
        <v>106951690.51000001</v>
      </c>
      <c r="AF47" s="1">
        <v>95270691.25</v>
      </c>
      <c r="AG47" s="1">
        <v>93761401.209999993</v>
      </c>
      <c r="AH47" s="1">
        <v>103013977.17999998</v>
      </c>
      <c r="AI47" s="1">
        <v>102607973.78</v>
      </c>
      <c r="AJ47" s="1">
        <v>101272105.45</v>
      </c>
    </row>
    <row r="48" spans="1:36" ht="11.25" customHeight="1">
      <c r="A48" s="34" t="s">
        <v>58</v>
      </c>
      <c r="P48" s="1">
        <v>20205788</v>
      </c>
      <c r="Q48" s="1">
        <v>23056965</v>
      </c>
      <c r="R48" s="1">
        <v>26635261</v>
      </c>
      <c r="S48" s="1">
        <v>28320786</v>
      </c>
      <c r="T48" s="1">
        <v>30352401</v>
      </c>
      <c r="U48" s="31">
        <v>29458912</v>
      </c>
      <c r="V48" s="31">
        <v>25569613</v>
      </c>
      <c r="W48" s="1">
        <v>23591686</v>
      </c>
      <c r="X48" s="1">
        <v>24951775</v>
      </c>
      <c r="Y48" s="1">
        <v>27596733</v>
      </c>
      <c r="Z48" s="37">
        <v>40570719.350000001</v>
      </c>
      <c r="AA48" s="37">
        <v>45821788.789999999</v>
      </c>
      <c r="AB48" s="37">
        <v>42367547.869999997</v>
      </c>
      <c r="AC48" s="1">
        <v>39216545.869999997</v>
      </c>
      <c r="AD48" s="1">
        <v>36912602.439999998</v>
      </c>
      <c r="AE48" s="1">
        <v>35537034.829999998</v>
      </c>
      <c r="AF48" s="1">
        <v>33884077.770000003</v>
      </c>
      <c r="AG48" s="1">
        <v>33536751.390000001</v>
      </c>
      <c r="AH48" s="1">
        <v>37168755.500000007</v>
      </c>
      <c r="AI48" s="1">
        <v>37261063.039999999</v>
      </c>
      <c r="AJ48" s="1">
        <v>35995594.289999999</v>
      </c>
    </row>
    <row r="49" spans="1:92" ht="11.25" customHeight="1">
      <c r="A49" s="34" t="s">
        <v>59</v>
      </c>
      <c r="P49" s="1">
        <v>166147124</v>
      </c>
      <c r="Q49" s="1">
        <v>183270278</v>
      </c>
      <c r="R49" s="1">
        <v>235211337</v>
      </c>
      <c r="S49" s="1">
        <v>282318313</v>
      </c>
      <c r="T49" s="1">
        <v>314110719</v>
      </c>
      <c r="U49" s="30">
        <v>324512544</v>
      </c>
      <c r="V49" s="30">
        <v>317155200</v>
      </c>
      <c r="W49" s="1">
        <v>322742554</v>
      </c>
      <c r="X49" s="1">
        <v>365209938</v>
      </c>
      <c r="Y49" s="1">
        <v>442212713</v>
      </c>
      <c r="Z49" s="37">
        <v>743623787.72000003</v>
      </c>
      <c r="AA49" s="37">
        <v>906769143.53999996</v>
      </c>
      <c r="AB49" s="37">
        <v>840864563.63</v>
      </c>
      <c r="AC49" s="1">
        <v>751592367.96999991</v>
      </c>
      <c r="AD49" s="1">
        <v>712116260.83999991</v>
      </c>
      <c r="AE49" s="1">
        <v>651789055.78999996</v>
      </c>
      <c r="AF49" s="1">
        <v>587106878.54999983</v>
      </c>
      <c r="AG49" s="1">
        <v>541840184.28999984</v>
      </c>
      <c r="AH49" s="1">
        <v>566788605.30000019</v>
      </c>
      <c r="AI49" s="1">
        <v>567115573.94000006</v>
      </c>
      <c r="AJ49" s="1">
        <v>564771980.55000007</v>
      </c>
    </row>
    <row r="50" spans="1:92" ht="11.25" customHeight="1">
      <c r="A50" s="34" t="s">
        <v>60</v>
      </c>
      <c r="P50" s="1">
        <v>19204055</v>
      </c>
      <c r="Q50" s="1">
        <v>20957286</v>
      </c>
      <c r="R50" s="1">
        <v>25745622</v>
      </c>
      <c r="S50" s="1">
        <v>30150578</v>
      </c>
      <c r="T50" s="1">
        <v>32035267</v>
      </c>
      <c r="U50" s="31">
        <v>31060888</v>
      </c>
      <c r="V50" s="31">
        <v>27290878</v>
      </c>
      <c r="W50" s="1">
        <v>27017489</v>
      </c>
      <c r="X50" s="1">
        <v>30458680</v>
      </c>
      <c r="Y50" s="1">
        <v>33809278</v>
      </c>
      <c r="Z50" s="37">
        <v>51202901.880000003</v>
      </c>
      <c r="AA50" s="37">
        <v>59056586.339999996</v>
      </c>
      <c r="AB50" s="37">
        <v>56323915.180000007</v>
      </c>
      <c r="AC50" s="1">
        <v>52470811.739999995</v>
      </c>
      <c r="AD50" s="1">
        <v>51704307.230000004</v>
      </c>
      <c r="AE50" s="1">
        <v>49175811</v>
      </c>
      <c r="AF50" s="1">
        <v>44885942.109999999</v>
      </c>
      <c r="AG50" s="1">
        <v>42689881.199999996</v>
      </c>
      <c r="AH50" s="1">
        <v>46551078.850000001</v>
      </c>
      <c r="AI50" s="1">
        <v>46464979.220000006</v>
      </c>
      <c r="AJ50" s="1">
        <v>44213420.510000005</v>
      </c>
    </row>
    <row r="51" spans="1:92" ht="11.25" customHeight="1">
      <c r="A51" s="34" t="s">
        <v>61</v>
      </c>
      <c r="P51" s="1">
        <v>71644153</v>
      </c>
      <c r="Q51" s="1">
        <v>79489832</v>
      </c>
      <c r="R51" s="1">
        <v>100596236</v>
      </c>
      <c r="S51" s="1">
        <v>115950107</v>
      </c>
      <c r="T51" s="1">
        <v>125603815</v>
      </c>
      <c r="U51" s="30">
        <v>128299927</v>
      </c>
      <c r="V51" s="30">
        <v>122611746</v>
      </c>
      <c r="W51" s="1">
        <v>125251924</v>
      </c>
      <c r="X51" s="1">
        <v>144323213</v>
      </c>
      <c r="Y51" s="1">
        <v>170875609</v>
      </c>
      <c r="Z51" s="37">
        <v>278782473.35000002</v>
      </c>
      <c r="AA51" s="37">
        <v>347183932.82000005</v>
      </c>
      <c r="AB51" s="37">
        <v>339877565.08000004</v>
      </c>
      <c r="AC51" s="1">
        <v>338873734.12999994</v>
      </c>
      <c r="AD51" s="1">
        <v>333106378.82000005</v>
      </c>
      <c r="AE51" s="1">
        <v>319837011.04000002</v>
      </c>
      <c r="AF51" s="1">
        <v>288835590.13999999</v>
      </c>
      <c r="AG51" s="1">
        <v>267166463.87</v>
      </c>
      <c r="AH51" s="1">
        <v>277296272.42000002</v>
      </c>
      <c r="AI51" s="1">
        <v>271414966.06999999</v>
      </c>
      <c r="AJ51" s="1">
        <v>259763219.94</v>
      </c>
      <c r="CM51" s="45"/>
      <c r="CN51" s="45"/>
    </row>
    <row r="52" spans="1:92" ht="11.25" customHeight="1">
      <c r="A52" s="35" t="s">
        <v>62</v>
      </c>
      <c r="B52" s="39">
        <f t="shared" ref="B52:O52" si="36">SUM(B54:B62)</f>
        <v>0</v>
      </c>
      <c r="C52" s="39">
        <f t="shared" si="36"/>
        <v>0</v>
      </c>
      <c r="D52" s="39">
        <f t="shared" si="36"/>
        <v>0</v>
      </c>
      <c r="E52" s="39">
        <f t="shared" si="36"/>
        <v>0</v>
      </c>
      <c r="F52" s="39">
        <f t="shared" si="36"/>
        <v>0</v>
      </c>
      <c r="G52" s="39">
        <f t="shared" si="36"/>
        <v>0</v>
      </c>
      <c r="H52" s="39">
        <f t="shared" si="36"/>
        <v>0</v>
      </c>
      <c r="I52" s="39">
        <f t="shared" si="36"/>
        <v>0</v>
      </c>
      <c r="J52" s="39">
        <f t="shared" si="36"/>
        <v>0</v>
      </c>
      <c r="K52" s="39">
        <f t="shared" si="36"/>
        <v>0</v>
      </c>
      <c r="L52" s="39">
        <f t="shared" si="36"/>
        <v>0</v>
      </c>
      <c r="M52" s="39">
        <f t="shared" si="36"/>
        <v>0</v>
      </c>
      <c r="N52" s="39">
        <f t="shared" si="36"/>
        <v>0</v>
      </c>
      <c r="O52" s="39">
        <f t="shared" si="36"/>
        <v>0</v>
      </c>
      <c r="P52" s="39">
        <f t="shared" ref="P52:Z52" si="37">SUM(P54:P62)</f>
        <v>753627520</v>
      </c>
      <c r="Q52" s="39">
        <f t="shared" si="37"/>
        <v>809023187</v>
      </c>
      <c r="R52" s="39">
        <f t="shared" si="37"/>
        <v>967577021</v>
      </c>
      <c r="S52" s="39">
        <f t="shared" si="37"/>
        <v>1113046925</v>
      </c>
      <c r="T52" s="39">
        <f t="shared" si="37"/>
        <v>1152519353</v>
      </c>
      <c r="U52" s="39">
        <f t="shared" si="37"/>
        <v>1180250787</v>
      </c>
      <c r="V52" s="39">
        <f t="shared" si="37"/>
        <v>1133708884</v>
      </c>
      <c r="W52" s="39">
        <f t="shared" si="37"/>
        <v>1162737201</v>
      </c>
      <c r="X52" s="39">
        <f t="shared" si="37"/>
        <v>1322016959</v>
      </c>
      <c r="Y52" s="39">
        <f t="shared" si="37"/>
        <v>1566517610</v>
      </c>
      <c r="Z52" s="39">
        <f t="shared" si="37"/>
        <v>2421261742.6900001</v>
      </c>
      <c r="AA52" s="39">
        <f t="shared" ref="AA52:AE52" si="38">SUM(AA54:AA62)</f>
        <v>2800996898.2200003</v>
      </c>
      <c r="AB52" s="39">
        <f t="shared" si="38"/>
        <v>2828906484.0999999</v>
      </c>
      <c r="AC52" s="39">
        <f t="shared" si="38"/>
        <v>2822082545.3100004</v>
      </c>
      <c r="AD52" s="39">
        <f t="shared" si="38"/>
        <v>2838096090.0799999</v>
      </c>
      <c r="AE52" s="39">
        <f t="shared" si="38"/>
        <v>2902253023.0699992</v>
      </c>
      <c r="AF52" s="39">
        <f t="shared" ref="AF52:AG52" si="39">SUM(AF54:AF62)</f>
        <v>2785219510.96</v>
      </c>
      <c r="AG52" s="39">
        <f t="shared" si="39"/>
        <v>2686877097.1299996</v>
      </c>
      <c r="AH52" s="39">
        <f t="shared" ref="AH52:AJ52" si="40">SUM(AH54:AH62)</f>
        <v>2879836302.0500007</v>
      </c>
      <c r="AI52" s="39">
        <f t="shared" si="40"/>
        <v>2852063768.6699996</v>
      </c>
      <c r="AJ52" s="39">
        <f t="shared" si="40"/>
        <v>2815190786.6300001</v>
      </c>
    </row>
    <row r="53" spans="1:92" ht="11.25" customHeight="1">
      <c r="A53" s="35" t="s">
        <v>113</v>
      </c>
      <c r="B53" s="40">
        <f t="shared" ref="B53:O53" si="41">(B52/B4)*100</f>
        <v>0</v>
      </c>
      <c r="C53" s="40">
        <f t="shared" si="41"/>
        <v>0</v>
      </c>
      <c r="D53" s="40">
        <f t="shared" si="41"/>
        <v>0</v>
      </c>
      <c r="E53" s="40">
        <f t="shared" si="41"/>
        <v>0</v>
      </c>
      <c r="F53" s="40">
        <f t="shared" si="41"/>
        <v>0</v>
      </c>
      <c r="G53" s="40">
        <f t="shared" si="41"/>
        <v>0</v>
      </c>
      <c r="H53" s="40">
        <f t="shared" si="41"/>
        <v>0</v>
      </c>
      <c r="I53" s="40">
        <f t="shared" si="41"/>
        <v>0</v>
      </c>
      <c r="J53" s="40">
        <f t="shared" si="41"/>
        <v>0</v>
      </c>
      <c r="K53" s="40">
        <f t="shared" si="41"/>
        <v>0</v>
      </c>
      <c r="L53" s="40">
        <f t="shared" si="41"/>
        <v>0</v>
      </c>
      <c r="M53" s="40">
        <f t="shared" si="41"/>
        <v>0</v>
      </c>
      <c r="N53" s="40">
        <f t="shared" si="41"/>
        <v>0</v>
      </c>
      <c r="O53" s="40">
        <f t="shared" si="41"/>
        <v>0</v>
      </c>
      <c r="P53" s="40">
        <f t="shared" ref="P53:Z53" si="42">(P52/P4)*100</f>
        <v>15.706016033960097</v>
      </c>
      <c r="Q53" s="40">
        <f t="shared" si="42"/>
        <v>15.307801609846367</v>
      </c>
      <c r="R53" s="40">
        <f t="shared" si="42"/>
        <v>14.590066512008148</v>
      </c>
      <c r="S53" s="40">
        <f t="shared" si="42"/>
        <v>14.408692855510449</v>
      </c>
      <c r="T53" s="40">
        <f t="shared" si="42"/>
        <v>13.830536270465949</v>
      </c>
      <c r="U53" s="40">
        <f t="shared" si="42"/>
        <v>13.837883883660654</v>
      </c>
      <c r="V53" s="40">
        <f t="shared" si="42"/>
        <v>13.927095066627546</v>
      </c>
      <c r="W53" s="40">
        <f t="shared" si="42"/>
        <v>14.296647524089828</v>
      </c>
      <c r="X53" s="40">
        <f t="shared" si="42"/>
        <v>14.441898464475919</v>
      </c>
      <c r="Y53" s="40">
        <f t="shared" si="42"/>
        <v>14.054450636874142</v>
      </c>
      <c r="Z53" s="40">
        <f t="shared" si="42"/>
        <v>13.262689768389901</v>
      </c>
      <c r="AA53" s="40">
        <f t="shared" ref="AA53:AE53" si="43">(AA52/AA4)*100</f>
        <v>12.822900424300132</v>
      </c>
      <c r="AB53" s="40">
        <f t="shared" si="43"/>
        <v>13.130687067585722</v>
      </c>
      <c r="AC53" s="40">
        <f t="shared" si="43"/>
        <v>13.596462960595174</v>
      </c>
      <c r="AD53" s="40">
        <f t="shared" si="43"/>
        <v>13.912252933358657</v>
      </c>
      <c r="AE53" s="40">
        <f t="shared" si="43"/>
        <v>14.355333466833459</v>
      </c>
      <c r="AF53" s="40">
        <f t="shared" ref="AF53:AG53" si="44">(AF52/AF4)*100</f>
        <v>14.633341838549176</v>
      </c>
      <c r="AG53" s="40">
        <f t="shared" si="44"/>
        <v>14.712614007757956</v>
      </c>
      <c r="AH53" s="40">
        <f t="shared" ref="AH53:AJ53" si="45">(AH52/AH4)*100</f>
        <v>14.599384619396009</v>
      </c>
      <c r="AI53" s="40">
        <f t="shared" si="45"/>
        <v>14.591116313800883</v>
      </c>
      <c r="AJ53" s="40">
        <f t="shared" si="45"/>
        <v>14.379887035979602</v>
      </c>
    </row>
    <row r="54" spans="1:92" ht="11.25" customHeight="1">
      <c r="A54" s="34" t="s">
        <v>63</v>
      </c>
      <c r="P54" s="1">
        <v>21775007</v>
      </c>
      <c r="Q54" s="1">
        <v>25930333</v>
      </c>
      <c r="R54" s="1">
        <v>32366489</v>
      </c>
      <c r="S54" s="1">
        <v>38589810</v>
      </c>
      <c r="T54" s="1">
        <v>40813586</v>
      </c>
      <c r="U54" s="31">
        <v>43766763</v>
      </c>
      <c r="V54" s="31">
        <v>45538943</v>
      </c>
      <c r="W54" s="1">
        <v>46483053</v>
      </c>
      <c r="X54" s="1">
        <v>54538603</v>
      </c>
      <c r="Y54" s="1">
        <v>66597558</v>
      </c>
      <c r="Z54" s="37">
        <v>108770805.46000001</v>
      </c>
      <c r="AA54" s="37">
        <v>132822234.64999999</v>
      </c>
      <c r="AB54" s="37">
        <v>137428957.65000001</v>
      </c>
      <c r="AC54" s="1">
        <v>140668976.43000001</v>
      </c>
      <c r="AD54" s="1">
        <v>143796411.65000001</v>
      </c>
      <c r="AE54" s="1">
        <v>148693512.89000002</v>
      </c>
      <c r="AF54" s="1">
        <v>142672841.87</v>
      </c>
      <c r="AG54" s="1">
        <v>139632276.84999999</v>
      </c>
      <c r="AH54" s="1">
        <v>152026167.10999998</v>
      </c>
      <c r="AI54" s="1">
        <v>155000051.94000003</v>
      </c>
      <c r="AJ54" s="1">
        <v>153973878.88</v>
      </c>
    </row>
    <row r="55" spans="1:92" ht="11.25" customHeight="1">
      <c r="A55" s="34" t="s">
        <v>64</v>
      </c>
      <c r="P55" s="1">
        <v>21843799</v>
      </c>
      <c r="Q55" s="1">
        <v>23255479</v>
      </c>
      <c r="R55" s="1">
        <v>27655793</v>
      </c>
      <c r="S55" s="1">
        <v>31767419</v>
      </c>
      <c r="T55" s="1">
        <v>34368505</v>
      </c>
      <c r="U55" s="31">
        <v>35378859</v>
      </c>
      <c r="V55" s="31">
        <v>33396853</v>
      </c>
      <c r="W55" s="1">
        <v>34270252</v>
      </c>
      <c r="X55" s="1">
        <v>37271341</v>
      </c>
      <c r="Y55" s="1">
        <v>43149741</v>
      </c>
      <c r="Z55" s="37">
        <v>65818390.869999997</v>
      </c>
      <c r="AA55" s="37">
        <v>78616053</v>
      </c>
      <c r="AB55" s="37">
        <v>79090149</v>
      </c>
      <c r="AC55" s="1">
        <v>77756673.049999997</v>
      </c>
      <c r="AD55" s="1">
        <v>79101468.349999994</v>
      </c>
      <c r="AE55" s="1">
        <v>76579700.239999995</v>
      </c>
      <c r="AF55" s="1">
        <v>72012573</v>
      </c>
      <c r="AG55" s="1">
        <v>65912127.420000002</v>
      </c>
      <c r="AH55" s="1">
        <v>68796210</v>
      </c>
      <c r="AI55" s="1">
        <v>67516531.680000007</v>
      </c>
      <c r="AJ55" s="1">
        <v>64470288.5</v>
      </c>
    </row>
    <row r="56" spans="1:92" ht="11.25" customHeight="1">
      <c r="A56" s="34" t="s">
        <v>65</v>
      </c>
      <c r="P56" s="1">
        <v>63547968</v>
      </c>
      <c r="Q56" s="1">
        <v>67046618</v>
      </c>
      <c r="R56" s="1">
        <v>82049709</v>
      </c>
      <c r="S56" s="1">
        <v>91666330</v>
      </c>
      <c r="T56" s="1">
        <v>95641411</v>
      </c>
      <c r="U56" s="31">
        <v>97670811</v>
      </c>
      <c r="V56" s="31">
        <v>94464597</v>
      </c>
      <c r="W56" s="1">
        <v>98793139</v>
      </c>
      <c r="X56" s="1">
        <v>117199771</v>
      </c>
      <c r="Y56" s="1">
        <v>143162204</v>
      </c>
      <c r="Z56" s="37">
        <v>233086797.19000006</v>
      </c>
      <c r="AA56" s="37">
        <v>277198709.86000001</v>
      </c>
      <c r="AB56" s="37">
        <v>290407785.60999995</v>
      </c>
      <c r="AC56" s="1">
        <v>299053198.59000003</v>
      </c>
      <c r="AD56" s="1">
        <v>301525246.64999998</v>
      </c>
      <c r="AE56" s="1">
        <v>308744472.83000004</v>
      </c>
      <c r="AF56" s="1">
        <v>290997837.94999999</v>
      </c>
      <c r="AG56" s="1">
        <v>272961088.80999994</v>
      </c>
      <c r="AH56" s="1">
        <v>293758196.76000005</v>
      </c>
      <c r="AI56" s="1">
        <v>282384046.16999996</v>
      </c>
      <c r="AJ56" s="1">
        <v>278328278.61000001</v>
      </c>
    </row>
    <row r="57" spans="1:92">
      <c r="A57" s="34" t="s">
        <v>66</v>
      </c>
      <c r="P57" s="1">
        <v>10257380</v>
      </c>
      <c r="Q57" s="1">
        <v>11468140</v>
      </c>
      <c r="R57" s="1">
        <v>12933257</v>
      </c>
      <c r="S57" s="1">
        <v>13285426</v>
      </c>
      <c r="T57" s="1">
        <v>15450114</v>
      </c>
      <c r="U57" s="31">
        <v>15847886</v>
      </c>
      <c r="V57" s="31">
        <v>14126772</v>
      </c>
      <c r="W57" s="1">
        <v>14453685</v>
      </c>
      <c r="X57" s="1">
        <v>16073505</v>
      </c>
      <c r="Y57" s="1">
        <v>19625751</v>
      </c>
      <c r="Z57" s="37">
        <v>34386326.68</v>
      </c>
      <c r="AA57" s="37">
        <v>42787811.969999999</v>
      </c>
      <c r="AB57" s="37">
        <v>43224155.530000001</v>
      </c>
      <c r="AC57" s="1">
        <v>44867379.549999997</v>
      </c>
      <c r="AD57" s="1">
        <v>46092668.399999999</v>
      </c>
      <c r="AE57" s="1">
        <v>45588032.990000002</v>
      </c>
      <c r="AF57" s="1">
        <v>43847389.099999994</v>
      </c>
      <c r="AG57" s="1">
        <v>41002607.469999999</v>
      </c>
      <c r="AH57" s="1">
        <v>42331602.659999996</v>
      </c>
      <c r="AI57" s="1">
        <v>40836973.209999993</v>
      </c>
      <c r="AJ57" s="1">
        <v>38207651.32</v>
      </c>
    </row>
    <row r="58" spans="1:92">
      <c r="A58" s="34" t="s">
        <v>67</v>
      </c>
      <c r="P58" s="1">
        <v>103203658</v>
      </c>
      <c r="Q58" s="1">
        <v>113798350</v>
      </c>
      <c r="R58" s="1">
        <v>141820311</v>
      </c>
      <c r="S58" s="1">
        <v>166906929</v>
      </c>
      <c r="T58" s="1">
        <v>175093565</v>
      </c>
      <c r="U58" s="30">
        <v>176372808</v>
      </c>
      <c r="V58" s="30">
        <v>172677722</v>
      </c>
      <c r="W58" s="1">
        <v>178104003</v>
      </c>
      <c r="X58" s="1">
        <v>203500712</v>
      </c>
      <c r="Y58" s="1">
        <v>246788601</v>
      </c>
      <c r="Z58" s="37">
        <v>401613722.45999992</v>
      </c>
      <c r="AA58" s="37">
        <v>463918988.7299999</v>
      </c>
      <c r="AB58" s="37">
        <v>481946248.41000009</v>
      </c>
      <c r="AC58" s="1">
        <v>474747274.74000001</v>
      </c>
      <c r="AD58" s="1">
        <v>479111275.00999993</v>
      </c>
      <c r="AE58" s="1">
        <v>491130017.35000008</v>
      </c>
      <c r="AF58" s="1">
        <v>473397662.92000008</v>
      </c>
      <c r="AG58" s="1">
        <v>455709561.27999991</v>
      </c>
      <c r="AH58" s="1">
        <v>493949020.76999998</v>
      </c>
      <c r="AI58" s="1">
        <v>496227988.63999999</v>
      </c>
      <c r="AJ58" s="1">
        <v>503575360.36000007</v>
      </c>
    </row>
    <row r="59" spans="1:92">
      <c r="A59" s="34" t="s">
        <v>68</v>
      </c>
      <c r="P59" s="1">
        <v>379415874</v>
      </c>
      <c r="Q59" s="1">
        <v>401112942</v>
      </c>
      <c r="R59" s="1">
        <v>467298129</v>
      </c>
      <c r="S59" s="1">
        <v>523612844</v>
      </c>
      <c r="T59" s="1">
        <v>547532056</v>
      </c>
      <c r="U59" s="30">
        <v>559345903</v>
      </c>
      <c r="V59" s="30">
        <v>533231340</v>
      </c>
      <c r="W59" s="1">
        <v>540282427</v>
      </c>
      <c r="X59" s="1">
        <v>608640540</v>
      </c>
      <c r="Y59" s="1">
        <v>715778539</v>
      </c>
      <c r="Z59" s="37">
        <v>1060021913.2299999</v>
      </c>
      <c r="AA59" s="37">
        <v>1204401654.0200002</v>
      </c>
      <c r="AB59" s="37">
        <v>1206940056.4099996</v>
      </c>
      <c r="AC59" s="1">
        <v>1204064032.0600004</v>
      </c>
      <c r="AD59" s="1">
        <v>1213036890.5999997</v>
      </c>
      <c r="AE59" s="1">
        <v>1252664132.0899992</v>
      </c>
      <c r="AF59" s="1">
        <v>1217845695.2799997</v>
      </c>
      <c r="AG59" s="1">
        <v>1185962038.3599999</v>
      </c>
      <c r="AH59" s="1">
        <v>1282002622.3600006</v>
      </c>
      <c r="AI59" s="1">
        <v>1272306495.48</v>
      </c>
      <c r="AJ59" s="1">
        <v>1251052891.71</v>
      </c>
    </row>
    <row r="60" spans="1:92">
      <c r="A60" s="34" t="s">
        <v>69</v>
      </c>
      <c r="P60" s="1">
        <v>133343666</v>
      </c>
      <c r="Q60" s="1">
        <v>143947604</v>
      </c>
      <c r="R60" s="1">
        <v>177005954</v>
      </c>
      <c r="S60" s="1">
        <v>217903974</v>
      </c>
      <c r="T60" s="1">
        <v>212311217</v>
      </c>
      <c r="U60" s="30">
        <v>219786221</v>
      </c>
      <c r="V60" s="30">
        <v>210182353</v>
      </c>
      <c r="W60" s="1">
        <v>219151529</v>
      </c>
      <c r="X60" s="1">
        <v>248412441</v>
      </c>
      <c r="Y60" s="1">
        <v>287955846</v>
      </c>
      <c r="Z60" s="37">
        <v>450583788.57000005</v>
      </c>
      <c r="AA60" s="37">
        <v>519139028.50000006</v>
      </c>
      <c r="AB60" s="37">
        <v>506684182.87999988</v>
      </c>
      <c r="AC60" s="1">
        <v>496894819.67999995</v>
      </c>
      <c r="AD60" s="1">
        <v>490174844.83000004</v>
      </c>
      <c r="AE60" s="1">
        <v>494878138.18000001</v>
      </c>
      <c r="AF60" s="1">
        <v>466617100.73000002</v>
      </c>
      <c r="AG60" s="1">
        <v>451038949.70999992</v>
      </c>
      <c r="AH60" s="1">
        <v>466043776.38</v>
      </c>
      <c r="AI60" s="1">
        <v>457687514.8599999</v>
      </c>
      <c r="AJ60" s="1">
        <v>443585404.65999997</v>
      </c>
    </row>
    <row r="61" spans="1:92">
      <c r="A61" s="34" t="s">
        <v>70</v>
      </c>
      <c r="P61" s="1">
        <v>11648741</v>
      </c>
      <c r="Q61" s="1">
        <v>12993761</v>
      </c>
      <c r="R61" s="1">
        <v>15891162</v>
      </c>
      <c r="S61" s="1">
        <v>16993559</v>
      </c>
      <c r="T61" s="1">
        <v>17929597</v>
      </c>
      <c r="U61" s="31">
        <v>18352979</v>
      </c>
      <c r="V61" s="31">
        <v>17380564</v>
      </c>
      <c r="W61" s="1">
        <v>18367993</v>
      </c>
      <c r="X61" s="1">
        <v>22204379</v>
      </c>
      <c r="Y61" s="1">
        <v>27254110</v>
      </c>
      <c r="Z61" s="37">
        <v>40849074.170000002</v>
      </c>
      <c r="AA61" s="37">
        <v>51602645.799999997</v>
      </c>
      <c r="AB61" s="37">
        <v>53801418.039999999</v>
      </c>
      <c r="AC61" s="1">
        <v>54577781.68</v>
      </c>
      <c r="AD61" s="1">
        <v>56480513.379999995</v>
      </c>
      <c r="AE61" s="1">
        <v>57190129.960000001</v>
      </c>
      <c r="AF61" s="1">
        <v>54063678.939999998</v>
      </c>
      <c r="AG61" s="1">
        <v>51970919.659999996</v>
      </c>
      <c r="AH61" s="1">
        <v>56827813.890000001</v>
      </c>
      <c r="AI61" s="1">
        <v>56198261.710000001</v>
      </c>
      <c r="AJ61" s="1">
        <v>58481127.030000001</v>
      </c>
    </row>
    <row r="62" spans="1:92">
      <c r="A62" s="34" t="s">
        <v>71</v>
      </c>
      <c r="P62" s="1">
        <v>8591427</v>
      </c>
      <c r="Q62" s="1">
        <v>9469960</v>
      </c>
      <c r="R62" s="1">
        <v>10556217</v>
      </c>
      <c r="S62" s="1">
        <v>12320634</v>
      </c>
      <c r="T62" s="1">
        <v>13379302</v>
      </c>
      <c r="U62" s="31">
        <v>13728557</v>
      </c>
      <c r="V62" s="31">
        <v>12709740</v>
      </c>
      <c r="W62" s="1">
        <v>12831120</v>
      </c>
      <c r="X62" s="1">
        <v>14175667</v>
      </c>
      <c r="Y62" s="1">
        <v>16205260</v>
      </c>
      <c r="Z62" s="37">
        <v>26130924.059999999</v>
      </c>
      <c r="AA62" s="37">
        <v>30509771.690000001</v>
      </c>
      <c r="AB62" s="37">
        <v>29383530.57</v>
      </c>
      <c r="AC62" s="15">
        <v>29452409.530000001</v>
      </c>
      <c r="AD62" s="15">
        <v>28776771.210000001</v>
      </c>
      <c r="AE62" s="15">
        <v>26784886.539999999</v>
      </c>
      <c r="AF62" s="15">
        <v>23764731.170000002</v>
      </c>
      <c r="AG62" s="15">
        <v>22687527.57</v>
      </c>
      <c r="AH62" s="15">
        <v>24100892.120000001</v>
      </c>
      <c r="AI62" s="15">
        <v>23905904.98</v>
      </c>
      <c r="AJ62" s="15">
        <v>23515905.559999999</v>
      </c>
    </row>
    <row r="63" spans="1:92">
      <c r="A63" s="46" t="s">
        <v>72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>
        <v>2112376</v>
      </c>
      <c r="Q63" s="19">
        <v>2586108</v>
      </c>
      <c r="R63" s="19">
        <v>3644475</v>
      </c>
      <c r="S63" s="19">
        <v>3790552</v>
      </c>
      <c r="T63" s="19">
        <v>4231146</v>
      </c>
      <c r="U63" s="47">
        <v>4395562</v>
      </c>
      <c r="V63" s="47">
        <v>4548792</v>
      </c>
      <c r="W63" s="19">
        <v>4325717</v>
      </c>
      <c r="X63" s="19">
        <v>4759366</v>
      </c>
      <c r="Y63" s="19">
        <v>5599830</v>
      </c>
      <c r="Z63" s="48">
        <v>8658723.5</v>
      </c>
      <c r="AA63" s="48">
        <v>10129621</v>
      </c>
      <c r="AB63" s="48">
        <v>9206111</v>
      </c>
      <c r="AC63" s="15">
        <v>9790191</v>
      </c>
      <c r="AD63" s="15">
        <v>9378979.2599999998</v>
      </c>
      <c r="AE63" s="15">
        <v>9513586.7599999998</v>
      </c>
      <c r="AF63" s="19">
        <v>8112245</v>
      </c>
      <c r="AG63" s="19">
        <v>7300581.5800000001</v>
      </c>
      <c r="AH63" s="19">
        <v>7514572</v>
      </c>
      <c r="AI63" s="19">
        <v>7900275.9400000004</v>
      </c>
      <c r="AJ63" s="19">
        <v>7565819.5800000001</v>
      </c>
    </row>
    <row r="65" spans="2:26">
      <c r="B65" s="1" t="s">
        <v>117</v>
      </c>
    </row>
    <row r="77" spans="2:26">
      <c r="S77" s="27"/>
      <c r="T77" s="27"/>
      <c r="U77" s="27"/>
      <c r="V77" s="27"/>
      <c r="Z77" s="63"/>
    </row>
    <row r="78" spans="2:26">
      <c r="P78" s="27"/>
      <c r="Q78" s="27"/>
      <c r="R78" s="27"/>
      <c r="Z78" s="27"/>
    </row>
    <row r="86" spans="72:80" ht="4.9000000000000004" customHeight="1"/>
    <row r="87" spans="72:80" ht="9.9499999999999993" customHeight="1"/>
    <row r="88" spans="72:80" ht="9.9499999999999993" customHeight="1"/>
    <row r="89" spans="72:80" ht="9.9499999999999993" customHeight="1"/>
    <row r="90" spans="72:80" ht="9.9499999999999993" customHeight="1"/>
    <row r="93" spans="72:80">
      <c r="BT93" s="3"/>
      <c r="BU93" s="3"/>
      <c r="BV93" s="3"/>
      <c r="BW93" s="3"/>
      <c r="BX93" s="3"/>
      <c r="BY93" s="3"/>
      <c r="BZ93" s="3"/>
      <c r="CA93" s="3"/>
      <c r="CB93" s="3"/>
    </row>
    <row r="94" spans="72:80">
      <c r="BT94" s="3"/>
      <c r="BU94" s="3"/>
      <c r="BV94" s="3"/>
      <c r="BW94" s="3"/>
      <c r="BX94" s="3"/>
      <c r="BY94" s="3"/>
      <c r="BZ94" s="3"/>
      <c r="CA94" s="3"/>
      <c r="CB94" s="3"/>
    </row>
    <row r="95" spans="72:80">
      <c r="BT95" s="3"/>
      <c r="BU95" s="3"/>
      <c r="BV95" s="3"/>
      <c r="BW95" s="3"/>
      <c r="BX95" s="3"/>
      <c r="BY95" s="3"/>
      <c r="BZ95" s="3"/>
      <c r="CA95" s="3"/>
      <c r="CB95" s="3"/>
    </row>
    <row r="96" spans="72:80">
      <c r="BT96" s="3"/>
      <c r="BU96" s="3"/>
      <c r="BV96" s="3"/>
      <c r="BW96" s="3"/>
      <c r="BX96" s="3"/>
      <c r="BY96" s="3"/>
      <c r="BZ96" s="3"/>
      <c r="CA96" s="3"/>
      <c r="CB96" s="3"/>
    </row>
    <row r="97" spans="72:80">
      <c r="BT97" s="3"/>
      <c r="BU97" s="3"/>
      <c r="BV97" s="3"/>
      <c r="BW97" s="3"/>
      <c r="BX97" s="3"/>
      <c r="BY97" s="3"/>
      <c r="BZ97" s="3"/>
      <c r="CA97" s="3"/>
      <c r="CB97" s="3"/>
    </row>
    <row r="98" spans="72:80">
      <c r="BT98" s="3"/>
      <c r="BU98" s="3"/>
      <c r="BV98" s="3"/>
      <c r="BW98" s="3"/>
      <c r="BX98" s="3"/>
      <c r="BY98" s="3"/>
      <c r="BZ98" s="3"/>
      <c r="CA98" s="3"/>
      <c r="CB98" s="3"/>
    </row>
    <row r="99" spans="72:80">
      <c r="BT99" s="3"/>
      <c r="BU99" s="3"/>
      <c r="BV99" s="3"/>
      <c r="BW99" s="3"/>
      <c r="BX99" s="3"/>
      <c r="BY99" s="3"/>
      <c r="BZ99" s="3"/>
      <c r="CA99" s="3"/>
      <c r="CB99" s="3"/>
    </row>
    <row r="100" spans="72:80">
      <c r="BT100" s="3"/>
      <c r="BU100" s="3"/>
      <c r="BV100" s="3"/>
      <c r="BW100" s="3"/>
      <c r="BX100" s="3"/>
      <c r="BY100" s="3"/>
      <c r="BZ100" s="3"/>
      <c r="CA100" s="3"/>
      <c r="CB100" s="3"/>
    </row>
    <row r="101" spans="72:80">
      <c r="BT101" s="3"/>
      <c r="BU101" s="3"/>
      <c r="BV101" s="3"/>
      <c r="BW101" s="3"/>
      <c r="BX101" s="3"/>
      <c r="BY101" s="3"/>
      <c r="BZ101" s="3"/>
      <c r="CA101" s="3"/>
      <c r="CB101" s="3"/>
    </row>
    <row r="102" spans="72:80">
      <c r="BT102" s="3"/>
      <c r="BU102" s="3"/>
      <c r="BV102" s="3"/>
      <c r="BW102" s="3"/>
      <c r="BX102" s="3"/>
      <c r="BY102" s="3"/>
      <c r="BZ102" s="3"/>
      <c r="CA102" s="3"/>
      <c r="CB102" s="3"/>
    </row>
    <row r="103" spans="72:80">
      <c r="BT103" s="3"/>
      <c r="BU103" s="3"/>
      <c r="BV103" s="3"/>
      <c r="BW103" s="3"/>
      <c r="BX103" s="3"/>
      <c r="BY103" s="3"/>
      <c r="BZ103" s="3"/>
      <c r="CA103" s="3"/>
      <c r="CB103" s="3"/>
    </row>
    <row r="104" spans="72:80">
      <c r="BT104" s="3"/>
      <c r="BU104" s="3"/>
      <c r="BV104" s="3"/>
      <c r="BW104" s="3"/>
      <c r="BX104" s="3"/>
      <c r="BY104" s="3"/>
      <c r="BZ104" s="3"/>
      <c r="CA104" s="3"/>
      <c r="CB104" s="3"/>
    </row>
    <row r="105" spans="72:80">
      <c r="BT105" s="3"/>
      <c r="BU105" s="3"/>
      <c r="BV105" s="3"/>
      <c r="BW105" s="3"/>
      <c r="BX105" s="3"/>
      <c r="BY105" s="3"/>
      <c r="BZ105" s="3"/>
      <c r="CA105" s="3"/>
      <c r="CB105" s="3"/>
    </row>
    <row r="106" spans="72:80">
      <c r="BT106" s="3"/>
      <c r="BU106" s="3"/>
      <c r="BV106" s="3"/>
      <c r="BW106" s="3"/>
      <c r="BX106" s="3"/>
      <c r="BY106" s="3"/>
      <c r="BZ106" s="3"/>
      <c r="CA106" s="3"/>
      <c r="CB106" s="3"/>
    </row>
    <row r="107" spans="72:80"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72:80">
      <c r="BT108" s="3"/>
      <c r="BU108" s="3"/>
      <c r="BV108" s="3"/>
      <c r="BW108" s="3"/>
      <c r="BX108" s="3"/>
      <c r="BY108" s="3"/>
      <c r="BZ108" s="3"/>
      <c r="CA108" s="3"/>
      <c r="CB108" s="3"/>
    </row>
    <row r="109" spans="72:80">
      <c r="BT109" s="3"/>
      <c r="BU109" s="3"/>
      <c r="BV109" s="3"/>
      <c r="BW109" s="3"/>
      <c r="BX109" s="3"/>
      <c r="BY109" s="3"/>
      <c r="BZ109" s="3"/>
      <c r="CA109" s="3"/>
      <c r="CB109" s="3"/>
    </row>
    <row r="110" spans="72:80">
      <c r="BT110" s="3"/>
      <c r="BU110" s="3"/>
      <c r="BV110" s="3"/>
      <c r="BW110" s="3"/>
      <c r="BX110" s="3"/>
      <c r="BY110" s="3"/>
      <c r="BZ110" s="3"/>
      <c r="CA110" s="3"/>
      <c r="CB110" s="3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8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BN79"/>
  <sheetViews>
    <sheetView zoomScale="90" zoomScaleNormal="90" workbookViewId="0">
      <pane xSplit="1" ySplit="3" topLeftCell="AX43" activePane="bottomRight" state="frozen"/>
      <selection pane="bottomRight" activeCell="BM71" sqref="BM71"/>
      <selection pane="bottomLeft" activeCell="AV37" sqref="AV37"/>
      <selection pane="topRight" activeCell="AV37" sqref="AV37"/>
    </sheetView>
  </sheetViews>
  <sheetFormatPr defaultColWidth="9.7109375" defaultRowHeight="12.75"/>
  <cols>
    <col min="1" max="1" width="21.42578125" style="1" customWidth="1"/>
    <col min="2" max="18" width="15.85546875" style="1" customWidth="1"/>
    <col min="19" max="19" width="14.7109375" style="1" customWidth="1"/>
    <col min="20" max="20" width="15.85546875" style="1" customWidth="1"/>
    <col min="21" max="21" width="16.7109375" style="1" customWidth="1"/>
    <col min="22" max="24" width="15.85546875" style="1" customWidth="1"/>
    <col min="25" max="25" width="18" style="1" customWidth="1"/>
    <col min="26" max="26" width="15.85546875" style="1" customWidth="1"/>
    <col min="27" max="27" width="18" style="1" customWidth="1"/>
    <col min="28" max="28" width="15.85546875" style="1" customWidth="1"/>
    <col min="29" max="29" width="18" style="1" customWidth="1"/>
    <col min="30" max="30" width="15.85546875" style="1" customWidth="1"/>
    <col min="31" max="31" width="18" style="1" customWidth="1"/>
    <col min="32" max="32" width="15.85546875" style="1" customWidth="1"/>
    <col min="33" max="33" width="18" style="1" customWidth="1"/>
    <col min="34" max="34" width="15.85546875" style="1" customWidth="1"/>
    <col min="35" max="35" width="18" style="1" customWidth="1"/>
    <col min="36" max="36" width="15.85546875" style="1" customWidth="1"/>
    <col min="37" max="37" width="18" style="1" customWidth="1"/>
    <col min="38" max="38" width="15.85546875" style="1" customWidth="1"/>
    <col min="39" max="39" width="18" style="1" customWidth="1"/>
    <col min="40" max="40" width="15.85546875" style="1" customWidth="1"/>
    <col min="41" max="41" width="18" style="1" customWidth="1"/>
    <col min="42" max="42" width="15.85546875" style="1" customWidth="1"/>
    <col min="43" max="43" width="18" style="1" customWidth="1"/>
    <col min="44" max="44" width="15.85546875" style="1" customWidth="1"/>
    <col min="45" max="45" width="18" style="1" customWidth="1"/>
    <col min="46" max="46" width="15.85546875" style="1" customWidth="1"/>
    <col min="47" max="47" width="14.7109375" style="1" customWidth="1"/>
    <col min="48" max="48" width="15" style="1" customWidth="1"/>
    <col min="49" max="49" width="14.7109375" style="1" customWidth="1"/>
    <col min="50" max="50" width="15" style="1" customWidth="1"/>
    <col min="51" max="51" width="15.140625" style="1" customWidth="1"/>
    <col min="52" max="52" width="15.5703125" style="1" bestFit="1" customWidth="1"/>
    <col min="53" max="53" width="14.85546875" style="1" bestFit="1" customWidth="1"/>
    <col min="54" max="54" width="15.5703125" style="1" bestFit="1" customWidth="1"/>
    <col min="55" max="55" width="14.85546875" style="1" bestFit="1" customWidth="1"/>
    <col min="56" max="56" width="15.5703125" style="1" bestFit="1" customWidth="1"/>
    <col min="57" max="57" width="14.85546875" style="1" customWidth="1"/>
    <col min="58" max="58" width="15.5703125" style="1" customWidth="1"/>
    <col min="59" max="59" width="14.85546875" style="1" customWidth="1"/>
    <col min="60" max="60" width="15.5703125" style="1" customWidth="1"/>
    <col min="61" max="61" width="14.85546875" style="1" customWidth="1"/>
    <col min="62" max="62" width="15.5703125" style="1" customWidth="1"/>
    <col min="63" max="63" width="14.85546875" style="1" customWidth="1"/>
    <col min="64" max="64" width="15.5703125" style="1" customWidth="1"/>
    <col min="65" max="65" width="14.85546875" style="1" customWidth="1"/>
    <col min="66" max="66" width="15.5703125" style="1" customWidth="1"/>
    <col min="67" max="16384" width="9.7109375" style="1"/>
  </cols>
  <sheetData>
    <row r="1" spans="1:66" s="49" customFormat="1">
      <c r="A1" s="49" t="s">
        <v>118</v>
      </c>
      <c r="AX1" s="134"/>
    </row>
    <row r="2" spans="1:66" s="62" customFormat="1">
      <c r="H2" s="69" t="s">
        <v>119</v>
      </c>
      <c r="J2" s="74" t="s">
        <v>119</v>
      </c>
      <c r="L2" s="74" t="s">
        <v>119</v>
      </c>
      <c r="N2" s="74" t="s">
        <v>119</v>
      </c>
      <c r="P2" s="74" t="s">
        <v>119</v>
      </c>
      <c r="R2" s="74" t="s">
        <v>119</v>
      </c>
      <c r="T2" s="74" t="s">
        <v>119</v>
      </c>
      <c r="V2" s="74" t="s">
        <v>119</v>
      </c>
      <c r="W2" s="66"/>
      <c r="X2" s="74" t="s">
        <v>119</v>
      </c>
      <c r="Z2" s="74" t="s">
        <v>119</v>
      </c>
      <c r="AB2" s="74" t="s">
        <v>119</v>
      </c>
      <c r="AD2" s="74" t="s">
        <v>119</v>
      </c>
      <c r="AF2" s="74" t="s">
        <v>119</v>
      </c>
      <c r="AH2" s="74" t="s">
        <v>119</v>
      </c>
      <c r="AJ2" s="74" t="s">
        <v>119</v>
      </c>
      <c r="AL2" s="74" t="s">
        <v>119</v>
      </c>
      <c r="AN2" s="74" t="s">
        <v>119</v>
      </c>
      <c r="AP2" s="74" t="s">
        <v>119</v>
      </c>
      <c r="AR2" s="74" t="s">
        <v>119</v>
      </c>
      <c r="AT2" s="74" t="s">
        <v>119</v>
      </c>
      <c r="AV2" s="74" t="s">
        <v>119</v>
      </c>
      <c r="AX2" s="74" t="s">
        <v>119</v>
      </c>
      <c r="AY2" s="52"/>
      <c r="AZ2" s="74" t="s">
        <v>119</v>
      </c>
      <c r="BA2" s="52"/>
      <c r="BB2" s="74" t="s">
        <v>119</v>
      </c>
      <c r="BC2" s="52"/>
      <c r="BD2" s="162" t="s">
        <v>119</v>
      </c>
      <c r="BE2" s="52"/>
      <c r="BF2" s="162" t="s">
        <v>119</v>
      </c>
      <c r="BG2" s="52"/>
      <c r="BH2" s="162" t="s">
        <v>119</v>
      </c>
      <c r="BI2" s="52"/>
      <c r="BJ2" s="162" t="s">
        <v>119</v>
      </c>
      <c r="BK2" s="52"/>
      <c r="BL2" s="162" t="s">
        <v>119</v>
      </c>
      <c r="BM2" s="52"/>
      <c r="BN2" s="162" t="s">
        <v>119</v>
      </c>
    </row>
    <row r="3" spans="1:66" s="62" customFormat="1">
      <c r="A3" s="53"/>
      <c r="B3" s="53" t="s">
        <v>79</v>
      </c>
      <c r="C3" s="53" t="s">
        <v>80</v>
      </c>
      <c r="D3" s="53" t="s">
        <v>81</v>
      </c>
      <c r="E3" s="53" t="s">
        <v>82</v>
      </c>
      <c r="F3" s="53" t="s">
        <v>83</v>
      </c>
      <c r="G3" s="53" t="s">
        <v>84</v>
      </c>
      <c r="H3" s="70" t="s">
        <v>84</v>
      </c>
      <c r="I3" s="53" t="s">
        <v>85</v>
      </c>
      <c r="J3" s="75" t="s">
        <v>85</v>
      </c>
      <c r="K3" s="53" t="s">
        <v>86</v>
      </c>
      <c r="L3" s="75" t="s">
        <v>86</v>
      </c>
      <c r="M3" s="53" t="s">
        <v>87</v>
      </c>
      <c r="N3" s="75" t="s">
        <v>87</v>
      </c>
      <c r="O3" s="53" t="s">
        <v>88</v>
      </c>
      <c r="P3" s="75" t="s">
        <v>88</v>
      </c>
      <c r="Q3" s="53" t="s">
        <v>89</v>
      </c>
      <c r="R3" s="75" t="s">
        <v>89</v>
      </c>
      <c r="S3" s="53" t="s">
        <v>90</v>
      </c>
      <c r="T3" s="75" t="s">
        <v>90</v>
      </c>
      <c r="U3" s="53" t="s">
        <v>91</v>
      </c>
      <c r="V3" s="75" t="s">
        <v>91</v>
      </c>
      <c r="W3" s="53" t="s">
        <v>92</v>
      </c>
      <c r="X3" s="75" t="s">
        <v>92</v>
      </c>
      <c r="Y3" s="53" t="s">
        <v>93</v>
      </c>
      <c r="Z3" s="75" t="s">
        <v>93</v>
      </c>
      <c r="AA3" s="53" t="s">
        <v>94</v>
      </c>
      <c r="AB3" s="75" t="s">
        <v>94</v>
      </c>
      <c r="AC3" s="53" t="s">
        <v>95</v>
      </c>
      <c r="AD3" s="75" t="s">
        <v>120</v>
      </c>
      <c r="AE3" s="53" t="s">
        <v>96</v>
      </c>
      <c r="AF3" s="75" t="s">
        <v>96</v>
      </c>
      <c r="AG3" s="53" t="s">
        <v>97</v>
      </c>
      <c r="AH3" s="75" t="s">
        <v>97</v>
      </c>
      <c r="AI3" s="53" t="s">
        <v>98</v>
      </c>
      <c r="AJ3" s="75" t="s">
        <v>98</v>
      </c>
      <c r="AK3" s="53" t="s">
        <v>99</v>
      </c>
      <c r="AL3" s="75" t="s">
        <v>99</v>
      </c>
      <c r="AM3" s="53" t="s">
        <v>100</v>
      </c>
      <c r="AN3" s="75" t="s">
        <v>100</v>
      </c>
      <c r="AO3" s="53" t="s">
        <v>101</v>
      </c>
      <c r="AP3" s="75" t="s">
        <v>101</v>
      </c>
      <c r="AQ3" s="53" t="s">
        <v>102</v>
      </c>
      <c r="AR3" s="75" t="s">
        <v>102</v>
      </c>
      <c r="AS3" s="53" t="s">
        <v>103</v>
      </c>
      <c r="AT3" s="75" t="s">
        <v>103</v>
      </c>
      <c r="AU3" s="53" t="s">
        <v>104</v>
      </c>
      <c r="AV3" s="75" t="s">
        <v>104</v>
      </c>
      <c r="AW3" s="53" t="s">
        <v>105</v>
      </c>
      <c r="AX3" s="75" t="s">
        <v>105</v>
      </c>
      <c r="AY3" s="62" t="s">
        <v>106</v>
      </c>
      <c r="AZ3" s="156" t="s">
        <v>106</v>
      </c>
      <c r="BA3" s="62" t="s">
        <v>107</v>
      </c>
      <c r="BB3" s="156" t="s">
        <v>107</v>
      </c>
      <c r="BC3" s="62" t="s">
        <v>108</v>
      </c>
      <c r="BD3" s="155" t="s">
        <v>108</v>
      </c>
      <c r="BE3" s="62" t="s">
        <v>109</v>
      </c>
      <c r="BF3" s="155" t="s">
        <v>109</v>
      </c>
      <c r="BG3" s="62" t="s">
        <v>110</v>
      </c>
      <c r="BH3" s="155" t="s">
        <v>110</v>
      </c>
      <c r="BI3" s="62" t="s">
        <v>111</v>
      </c>
      <c r="BJ3" s="155" t="s">
        <v>111</v>
      </c>
      <c r="BK3" s="135" t="s">
        <v>112</v>
      </c>
      <c r="BL3" s="135" t="s">
        <v>112</v>
      </c>
      <c r="BM3" s="175" t="s">
        <v>14</v>
      </c>
      <c r="BN3" s="175" t="s">
        <v>14</v>
      </c>
    </row>
    <row r="4" spans="1:66">
      <c r="A4" s="19" t="s">
        <v>15</v>
      </c>
      <c r="B4" s="19">
        <f>('Funding @ public'!B4+'Funding @ private'!B4+'Fundg @ proprietary'!B4)</f>
        <v>2358684000</v>
      </c>
      <c r="C4" s="19">
        <f>('Funding @ public'!C4+'Funding @ private'!C4+'Fundg @ proprietary'!C4)</f>
        <v>3041679000</v>
      </c>
      <c r="D4" s="19">
        <v>3739250429</v>
      </c>
      <c r="E4" s="19">
        <v>4452026132</v>
      </c>
      <c r="F4" s="19">
        <v>4750997586</v>
      </c>
      <c r="G4" s="19">
        <v>4906110435</v>
      </c>
      <c r="H4" s="82">
        <f>('Fundg @ proprietary'!G4+'Funding @ private'!G4+'Funding @ public'!G4)</f>
        <v>4906110435</v>
      </c>
      <c r="I4" s="19">
        <v>5758576163</v>
      </c>
      <c r="J4" s="80">
        <f>('Fundg @ proprietary'!H4+'Funding @ private'!H4+'Funding @ public'!H4)</f>
        <v>5758579163</v>
      </c>
      <c r="K4" s="19">
        <v>6135070259</v>
      </c>
      <c r="L4" s="80">
        <f>('Fundg @ proprietary'!I4+'Funding @ private'!I4+'Funding @ public'!I4)</f>
        <v>6135070259</v>
      </c>
      <c r="M4" s="19">
        <v>5605567741</v>
      </c>
      <c r="N4" s="80">
        <f>('Fundg @ proprietary'!J4+'Funding @ private'!J4+'Funding @ public'!J4)</f>
        <v>5605567741</v>
      </c>
      <c r="O4" s="19">
        <v>5521486408</v>
      </c>
      <c r="P4" s="80">
        <f>('Fundg @ proprietary'!K4+'Funding @ private'!K4+'Funding @ public'!K4)</f>
        <v>5521486408</v>
      </c>
      <c r="Q4" s="19">
        <v>5477017556</v>
      </c>
      <c r="R4" s="80">
        <f>('Fundg @ proprietary'!L4+'Funding @ private'!L4+'Funding @ public'!L4)</f>
        <v>5477017556</v>
      </c>
      <c r="S4" s="19">
        <v>5776062033</v>
      </c>
      <c r="T4" s="80">
        <f>('Fundg @ proprietary'!M4+'Funding @ private'!M4+'Funding @ public'!M4)</f>
        <v>5776062033</v>
      </c>
      <c r="U4" s="19">
        <v>6331091265</v>
      </c>
      <c r="V4" s="80">
        <f>('Fundg @ proprietary'!N4+'Funding @ private'!N4+'Funding @ public'!N4)</f>
        <v>6331091265</v>
      </c>
      <c r="W4" s="81">
        <v>7232781489</v>
      </c>
      <c r="X4" s="80">
        <f>('Fundg @ proprietary'!O4+'Funding @ private'!O4+'Funding @ public'!O4)</f>
        <v>7232781489</v>
      </c>
      <c r="Y4" s="19">
        <f t="shared" ref="Y4:AT4" si="0">Y5+Y23+Y38+Y52+Y63</f>
        <v>6789343584</v>
      </c>
      <c r="Z4" s="80">
        <f t="shared" si="0"/>
        <v>6789343584</v>
      </c>
      <c r="AA4" s="38">
        <f t="shared" si="0"/>
        <v>7491025794</v>
      </c>
      <c r="AB4" s="80">
        <f t="shared" si="0"/>
        <v>7491025794</v>
      </c>
      <c r="AC4" s="38">
        <f t="shared" si="0"/>
        <v>9426650523</v>
      </c>
      <c r="AD4" s="80">
        <f t="shared" si="0"/>
        <v>9426650523</v>
      </c>
      <c r="AE4" s="38">
        <f t="shared" si="0"/>
        <v>11024988503</v>
      </c>
      <c r="AF4" s="80">
        <f t="shared" si="0"/>
        <v>11024988503</v>
      </c>
      <c r="AG4" s="38">
        <f t="shared" si="0"/>
        <v>12079097180</v>
      </c>
      <c r="AH4" s="80">
        <f t="shared" si="0"/>
        <v>12079097180</v>
      </c>
      <c r="AI4" s="38">
        <f t="shared" si="0"/>
        <v>12525008303</v>
      </c>
      <c r="AJ4" s="80">
        <f t="shared" si="0"/>
        <v>12525008303</v>
      </c>
      <c r="AK4" s="38">
        <f t="shared" si="0"/>
        <v>12071657936</v>
      </c>
      <c r="AL4" s="80">
        <f t="shared" si="0"/>
        <v>12071657936</v>
      </c>
      <c r="AM4" s="38">
        <f t="shared" si="0"/>
        <v>12183392378</v>
      </c>
      <c r="AN4" s="80">
        <f t="shared" si="0"/>
        <v>12183392378</v>
      </c>
      <c r="AO4" s="38">
        <f t="shared" si="0"/>
        <v>13980961288</v>
      </c>
      <c r="AP4" s="80">
        <f t="shared" si="0"/>
        <v>13980961288</v>
      </c>
      <c r="AQ4" s="38">
        <f t="shared" si="0"/>
        <v>17488047363</v>
      </c>
      <c r="AR4" s="80">
        <f t="shared" si="0"/>
        <v>17488047363</v>
      </c>
      <c r="AS4" s="38">
        <f t="shared" si="0"/>
        <v>28889144537.330002</v>
      </c>
      <c r="AT4" s="80">
        <f t="shared" si="0"/>
        <v>28889144537.330002</v>
      </c>
      <c r="AU4" s="38">
        <f t="shared" ref="AU4:AV4" si="1">AU5+AU23+AU38+AU52+AU63</f>
        <v>34484564810.270004</v>
      </c>
      <c r="AV4" s="80">
        <f t="shared" si="1"/>
        <v>34484564810.269997</v>
      </c>
      <c r="AW4" s="38">
        <f t="shared" ref="AW4:BA4" si="2">AW5+AW23+AW38+AW52+AW63</f>
        <v>32471906153.350002</v>
      </c>
      <c r="AX4" s="80">
        <f>AW5+AW23+AW38+AW52+AW63</f>
        <v>32471906153.350002</v>
      </c>
      <c r="AY4" s="38">
        <f t="shared" si="2"/>
        <v>31011323281.600002</v>
      </c>
      <c r="AZ4" s="80">
        <f>AY5+AY23+AY38+AY52+AY63</f>
        <v>31011323281.600002</v>
      </c>
      <c r="BA4" s="38">
        <f t="shared" si="2"/>
        <v>30229216765.639999</v>
      </c>
      <c r="BB4" s="80">
        <f>BA5+BA23+BA38+BA52+BA63</f>
        <v>30229216765.639999</v>
      </c>
      <c r="BC4" s="38">
        <f>BC5+BC23+BC38+BC52+BC63</f>
        <v>29663040296.110001</v>
      </c>
      <c r="BD4" s="80">
        <f>BC5+BC23+BC38+BC52+BC63</f>
        <v>29663040296.110001</v>
      </c>
      <c r="BE4" s="38">
        <f t="shared" ref="BE4:BJ4" si="3">BE5+BE23+BE38+BE52+BE63</f>
        <v>27618123067.66</v>
      </c>
      <c r="BF4" s="154">
        <f t="shared" si="3"/>
        <v>27618123067.66</v>
      </c>
      <c r="BG4" s="38">
        <f t="shared" si="3"/>
        <v>25985372385.080002</v>
      </c>
      <c r="BH4" s="157">
        <f t="shared" si="3"/>
        <v>25985372385.080002</v>
      </c>
      <c r="BI4" s="38">
        <f t="shared" si="3"/>
        <v>27814359982.820004</v>
      </c>
      <c r="BJ4" s="157">
        <f t="shared" si="3"/>
        <v>27814359982.820004</v>
      </c>
      <c r="BK4" s="38">
        <f t="shared" ref="BK4" si="4">BK5+BK23+BK38+BK52+BK63</f>
        <v>27543811529.5</v>
      </c>
      <c r="BL4" s="157">
        <f t="shared" ref="BL4:BM4" si="5">BL5+BL23+BL38+BL52+BL63</f>
        <v>27543811529.500004</v>
      </c>
      <c r="BM4" s="38">
        <f t="shared" si="5"/>
        <v>27562539178.070004</v>
      </c>
      <c r="BN4" s="157">
        <f t="shared" ref="BN4" si="6">BN5+BN23+BN38+BN52+BN63</f>
        <v>27562539178.070004</v>
      </c>
    </row>
    <row r="5" spans="1:66">
      <c r="A5" s="1" t="s">
        <v>16</v>
      </c>
      <c r="B5" s="1">
        <f t="shared" ref="B5:G5" si="7">SUM(B7:B22)</f>
        <v>686744999</v>
      </c>
      <c r="C5" s="1">
        <f t="shared" si="7"/>
        <v>822391446</v>
      </c>
      <c r="D5" s="1">
        <f t="shared" si="7"/>
        <v>1171809656</v>
      </c>
      <c r="E5" s="1">
        <f t="shared" si="7"/>
        <v>1395501831</v>
      </c>
      <c r="F5" s="1">
        <f t="shared" si="7"/>
        <v>1501491582</v>
      </c>
      <c r="G5" s="1">
        <f t="shared" si="7"/>
        <v>1550406655</v>
      </c>
      <c r="H5" s="65">
        <f>'Fundg @ proprietary'!G5+'Funding @ private'!G5+'Funding @ public'!G5</f>
        <v>1550426738</v>
      </c>
      <c r="I5" s="1">
        <f>SUM(I7:I22)</f>
        <v>1827249780</v>
      </c>
      <c r="J5" s="76">
        <f>('Fundg @ proprietary'!H5+'Funding @ private'!H5+'Funding @ public'!H5)</f>
        <v>1827249780</v>
      </c>
      <c r="K5" s="1">
        <f>SUM(K7:K22)</f>
        <v>1925821142</v>
      </c>
      <c r="L5" s="76">
        <f>('Fundg @ proprietary'!I5+'Funding @ private'!I5+'Funding @ public'!I5)</f>
        <v>1925821142</v>
      </c>
      <c r="M5" s="1">
        <f>SUM(M7:M22)</f>
        <v>1791311202</v>
      </c>
      <c r="N5" s="76">
        <f>('Fundg @ proprietary'!J5+'Funding @ private'!J5+'Funding @ public'!J5)</f>
        <v>1791311202</v>
      </c>
      <c r="O5" s="1">
        <f>SUM(O7:O22)</f>
        <v>1787180322</v>
      </c>
      <c r="P5" s="76">
        <f>('Fundg @ proprietary'!K5+'Funding @ private'!K5+'Funding @ public'!K5)</f>
        <v>1787180322</v>
      </c>
      <c r="Q5" s="1">
        <f>SUM(Q7:Q22)</f>
        <v>1802053357</v>
      </c>
      <c r="R5" s="76">
        <f>('Fundg @ proprietary'!L5+'Funding @ private'!L5+'Funding @ public'!L5)</f>
        <v>1802053357</v>
      </c>
      <c r="S5" s="1">
        <f>SUM(S7:S22)</f>
        <v>1927611341</v>
      </c>
      <c r="T5" s="76">
        <f>('Fundg @ proprietary'!M5+'Funding @ private'!M5+'Funding @ public'!M5)</f>
        <v>1927611341</v>
      </c>
      <c r="U5" s="1">
        <f>SUM(U7:U22)</f>
        <v>2149756768</v>
      </c>
      <c r="V5" s="76">
        <f>('Fundg @ proprietary'!N5+'Funding @ private'!N5+'Funding @ public'!N5)</f>
        <v>2149756768</v>
      </c>
      <c r="W5" s="1">
        <f>SUM(W7:W22)</f>
        <v>2473445133</v>
      </c>
      <c r="X5" s="76">
        <f>('Fundg @ proprietary'!O5+'Funding @ private'!O5+'Funding @ public'!O5)</f>
        <v>2473444990</v>
      </c>
      <c r="Y5" s="1">
        <f t="shared" ref="Y5" si="8">SUM(Y7:Y22)</f>
        <v>2479589641</v>
      </c>
      <c r="Z5" s="76">
        <f t="shared" ref="Z5:AT5" si="9">SUM(Z7:Z22)</f>
        <v>2479589641</v>
      </c>
      <c r="AA5" s="44">
        <f t="shared" si="9"/>
        <v>2760018844</v>
      </c>
      <c r="AB5" s="76">
        <f t="shared" si="9"/>
        <v>2760018844</v>
      </c>
      <c r="AC5" s="44">
        <f t="shared" si="9"/>
        <v>3549928646</v>
      </c>
      <c r="AD5" s="76">
        <f t="shared" si="9"/>
        <v>3549928646</v>
      </c>
      <c r="AE5" s="44">
        <f t="shared" si="9"/>
        <v>4188701339</v>
      </c>
      <c r="AF5" s="76">
        <f t="shared" si="9"/>
        <v>4188701339</v>
      </c>
      <c r="AG5" s="44">
        <f t="shared" si="9"/>
        <v>4620397074</v>
      </c>
      <c r="AH5" s="76">
        <f t="shared" si="9"/>
        <v>4620397074</v>
      </c>
      <c r="AI5" s="44">
        <f t="shared" si="9"/>
        <v>4779870580</v>
      </c>
      <c r="AJ5" s="76">
        <f t="shared" si="9"/>
        <v>4779870580</v>
      </c>
      <c r="AK5" s="44">
        <f t="shared" si="9"/>
        <v>4540552015</v>
      </c>
      <c r="AL5" s="76">
        <f t="shared" si="9"/>
        <v>4540552015</v>
      </c>
      <c r="AM5" s="44">
        <f t="shared" si="9"/>
        <v>4531090915</v>
      </c>
      <c r="AN5" s="76">
        <f t="shared" si="9"/>
        <v>4531090915</v>
      </c>
      <c r="AO5" s="44">
        <f t="shared" si="9"/>
        <v>5093028440</v>
      </c>
      <c r="AP5" s="76">
        <f t="shared" si="9"/>
        <v>5093028440</v>
      </c>
      <c r="AQ5" s="44">
        <f t="shared" si="9"/>
        <v>6271419212</v>
      </c>
      <c r="AR5" s="76">
        <f t="shared" si="9"/>
        <v>6271419212</v>
      </c>
      <c r="AS5" s="44">
        <f t="shared" si="9"/>
        <v>10395517981.390001</v>
      </c>
      <c r="AT5" s="76">
        <f t="shared" si="9"/>
        <v>10395517981.390001</v>
      </c>
      <c r="AU5" s="44">
        <f t="shared" ref="AU5:AV5" si="10">SUM(AU7:AU22)</f>
        <v>12391379464.749998</v>
      </c>
      <c r="AV5" s="76">
        <f t="shared" si="10"/>
        <v>12391379464.75</v>
      </c>
      <c r="AW5" s="44">
        <f t="shared" ref="AW5:BA5" si="11">SUM(AW7:AW22)</f>
        <v>11867602311.730001</v>
      </c>
      <c r="AX5" s="76">
        <f t="shared" si="11"/>
        <v>11867602311.730001</v>
      </c>
      <c r="AY5" s="44">
        <f t="shared" si="11"/>
        <v>11243824219.090002</v>
      </c>
      <c r="AZ5" s="76">
        <f t="shared" ref="AZ5:BD5" si="12">SUM(AZ7:AZ22)</f>
        <v>11243824219.090002</v>
      </c>
      <c r="BA5" s="44">
        <f t="shared" si="11"/>
        <v>10978948709.590002</v>
      </c>
      <c r="BB5" s="76">
        <f t="shared" si="12"/>
        <v>10978948709.590002</v>
      </c>
      <c r="BC5" s="44">
        <v>10808502420</v>
      </c>
      <c r="BD5" s="76">
        <f t="shared" si="12"/>
        <v>10815060842.499998</v>
      </c>
      <c r="BE5" s="44">
        <f>SUM(BE7:BE22)</f>
        <v>10174588457.35</v>
      </c>
      <c r="BF5" s="76">
        <f t="shared" ref="BF5" si="13">SUM(BF7:BF22)</f>
        <v>10174588457.35</v>
      </c>
      <c r="BG5" s="44">
        <f>SUM(BG7:BG22)</f>
        <v>9780263950.4800014</v>
      </c>
      <c r="BH5" s="157">
        <f t="shared" ref="BH5:BJ5" si="14">SUM(BH7:BH22)</f>
        <v>9780263950.4800014</v>
      </c>
      <c r="BI5" s="44">
        <f>SUM(BI7:BI22)</f>
        <v>10625686471.309999</v>
      </c>
      <c r="BJ5" s="157">
        <f t="shared" si="14"/>
        <v>10625686471.310001</v>
      </c>
      <c r="BK5" s="44">
        <f>SUM(BK7:BK22)</f>
        <v>10534781616.26</v>
      </c>
      <c r="BL5" s="157">
        <f t="shared" ref="BL5" si="15">SUM(BL7:BL22)</f>
        <v>10534781616.260002</v>
      </c>
      <c r="BM5" s="44">
        <f>SUM(BM7:BM22)</f>
        <v>10554269153.440002</v>
      </c>
      <c r="BN5" s="157">
        <f t="shared" ref="BN5" si="16">SUM(BN7:BN22)</f>
        <v>10554269153.440002</v>
      </c>
    </row>
    <row r="6" spans="1:66">
      <c r="A6" s="40" t="s">
        <v>113</v>
      </c>
      <c r="B6" s="40">
        <f t="shared" ref="B6:AT6" si="17">(B5/B4)*100</f>
        <v>29.115600012549368</v>
      </c>
      <c r="C6" s="40">
        <f t="shared" si="17"/>
        <v>27.037417360609055</v>
      </c>
      <c r="D6" s="40">
        <f t="shared" si="17"/>
        <v>31.33808976558387</v>
      </c>
      <c r="E6" s="40">
        <f t="shared" si="17"/>
        <v>31.34531985267332</v>
      </c>
      <c r="F6" s="40">
        <f t="shared" si="17"/>
        <v>31.603711743077277</v>
      </c>
      <c r="G6" s="40">
        <f t="shared" si="17"/>
        <v>31.601544146651484</v>
      </c>
      <c r="H6" s="40">
        <f t="shared" si="17"/>
        <v>31.601953493327755</v>
      </c>
      <c r="I6" s="40">
        <f t="shared" si="17"/>
        <v>31.730930151457304</v>
      </c>
      <c r="J6" s="77">
        <f t="shared" si="17"/>
        <v>31.730913620853528</v>
      </c>
      <c r="K6" s="40">
        <f t="shared" si="17"/>
        <v>31.390368173451101</v>
      </c>
      <c r="L6" s="77">
        <f t="shared" si="17"/>
        <v>31.390368173451101</v>
      </c>
      <c r="M6" s="40">
        <f t="shared" si="17"/>
        <v>31.955928190789123</v>
      </c>
      <c r="N6" s="77">
        <f t="shared" si="17"/>
        <v>31.955928190789123</v>
      </c>
      <c r="O6" s="40">
        <f t="shared" si="17"/>
        <v>32.367739227078076</v>
      </c>
      <c r="P6" s="77">
        <f t="shared" si="17"/>
        <v>32.367739227078076</v>
      </c>
      <c r="Q6" s="40">
        <f t="shared" si="17"/>
        <v>32.902092034119448</v>
      </c>
      <c r="R6" s="77">
        <f t="shared" si="17"/>
        <v>32.902092034119448</v>
      </c>
      <c r="S6" s="40">
        <f t="shared" si="17"/>
        <v>33.372414111675106</v>
      </c>
      <c r="T6" s="77">
        <f t="shared" si="17"/>
        <v>33.372414111675106</v>
      </c>
      <c r="U6" s="40">
        <f t="shared" si="17"/>
        <v>33.955548546337369</v>
      </c>
      <c r="V6" s="77">
        <f t="shared" si="17"/>
        <v>33.955548546337369</v>
      </c>
      <c r="W6" s="40">
        <f t="shared" si="17"/>
        <v>34.197703010408198</v>
      </c>
      <c r="X6" s="77">
        <f t="shared" si="17"/>
        <v>34.197701033298841</v>
      </c>
      <c r="Y6" s="40">
        <f t="shared" si="17"/>
        <v>36.521787567850978</v>
      </c>
      <c r="Z6" s="77">
        <f t="shared" si="17"/>
        <v>36.521787567850978</v>
      </c>
      <c r="AA6" s="40">
        <f t="shared" si="17"/>
        <v>36.84433774357926</v>
      </c>
      <c r="AB6" s="77">
        <f t="shared" si="17"/>
        <v>36.84433774357926</v>
      </c>
      <c r="AC6" s="40">
        <f t="shared" si="17"/>
        <v>37.658430609457319</v>
      </c>
      <c r="AD6" s="77">
        <f t="shared" si="17"/>
        <v>37.658430609457319</v>
      </c>
      <c r="AE6" s="40">
        <f t="shared" si="17"/>
        <v>37.992795528632215</v>
      </c>
      <c r="AF6" s="77">
        <f t="shared" si="17"/>
        <v>37.992795528632215</v>
      </c>
      <c r="AG6" s="40">
        <f t="shared" si="17"/>
        <v>38.251178917992611</v>
      </c>
      <c r="AH6" s="77">
        <f t="shared" si="17"/>
        <v>38.251178917992611</v>
      </c>
      <c r="AI6" s="40">
        <f t="shared" si="17"/>
        <v>38.162614062739756</v>
      </c>
      <c r="AJ6" s="77">
        <f t="shared" si="17"/>
        <v>38.162614062739756</v>
      </c>
      <c r="AK6" s="40">
        <f t="shared" si="17"/>
        <v>37.613325684612079</v>
      </c>
      <c r="AL6" s="77">
        <f t="shared" si="17"/>
        <v>37.613325684612079</v>
      </c>
      <c r="AM6" s="40">
        <f t="shared" si="17"/>
        <v>37.190716464011757</v>
      </c>
      <c r="AN6" s="77">
        <f t="shared" si="17"/>
        <v>37.190716464011757</v>
      </c>
      <c r="AO6" s="40">
        <f t="shared" si="17"/>
        <v>36.428313726692011</v>
      </c>
      <c r="AP6" s="77">
        <f t="shared" si="17"/>
        <v>36.428313726692011</v>
      </c>
      <c r="AQ6" s="40">
        <f t="shared" si="17"/>
        <v>35.861174674473006</v>
      </c>
      <c r="AR6" s="77">
        <f t="shared" si="17"/>
        <v>35.861174674473006</v>
      </c>
      <c r="AS6" s="40">
        <f t="shared" si="17"/>
        <v>35.984166883021096</v>
      </c>
      <c r="AT6" s="77">
        <f t="shared" si="17"/>
        <v>35.984166883021096</v>
      </c>
      <c r="AU6" s="40">
        <f t="shared" ref="AU6:AV6" si="18">(AU5/AU4)*100</f>
        <v>35.933118289083545</v>
      </c>
      <c r="AV6" s="77">
        <f t="shared" si="18"/>
        <v>35.933118289083552</v>
      </c>
      <c r="AW6" s="40">
        <f t="shared" ref="AW6:BC6" si="19">(AW5/AW4)*100</f>
        <v>36.547291851869517</v>
      </c>
      <c r="AX6" s="77">
        <f>(AW5/AW4)*100</f>
        <v>36.547291851869517</v>
      </c>
      <c r="AY6" s="40">
        <f t="shared" si="19"/>
        <v>36.257157158338089</v>
      </c>
      <c r="AZ6" s="77">
        <f>(AY5/AY4)*100</f>
        <v>36.257157158338089</v>
      </c>
      <c r="BA6" s="40">
        <f t="shared" si="19"/>
        <v>36.318998254924054</v>
      </c>
      <c r="BB6" s="77">
        <f>(BA5/BA4)*100</f>
        <v>36.318998254924054</v>
      </c>
      <c r="BC6" s="40">
        <f t="shared" si="19"/>
        <v>36.437608256283234</v>
      </c>
      <c r="BD6" s="77">
        <f>(BC5/BC4)*100</f>
        <v>36.437608256283234</v>
      </c>
      <c r="BE6" s="40">
        <f t="shared" ref="BE6:BG6" si="20">(BE5/BE4)*100</f>
        <v>36.840260405907671</v>
      </c>
      <c r="BF6" s="77">
        <f>(BE5/BE4)*100</f>
        <v>36.840260405907671</v>
      </c>
      <c r="BG6" s="40">
        <f t="shared" si="20"/>
        <v>37.637574730680122</v>
      </c>
      <c r="BH6" s="158">
        <f>(BG5/BG4)*100</f>
        <v>37.637574730680122</v>
      </c>
      <c r="BI6" s="40">
        <f t="shared" ref="BI6:BK6" si="21">(BI5/BI4)*100</f>
        <v>38.202160602915654</v>
      </c>
      <c r="BJ6" s="158">
        <f>(BI5/BI4)*100</f>
        <v>38.202160602915654</v>
      </c>
      <c r="BK6" s="40">
        <f t="shared" si="21"/>
        <v>38.247363132647884</v>
      </c>
      <c r="BL6" s="158">
        <f>(BK5/BK4)*100</f>
        <v>38.247363132647884</v>
      </c>
      <c r="BM6" s="40">
        <f t="shared" ref="BM6" si="22">(BM5/BM4)*100</f>
        <v>38.292078553624165</v>
      </c>
      <c r="BN6" s="158">
        <f>(BM5/BM4)*100</f>
        <v>38.292078553624165</v>
      </c>
    </row>
    <row r="7" spans="1:66">
      <c r="A7" s="1" t="s">
        <v>18</v>
      </c>
      <c r="B7" s="1">
        <f>('Funding @ public'!B7+'Funding @ private'!B7+'Fundg @ proprietary'!B7)</f>
        <v>49382370</v>
      </c>
      <c r="C7" s="1">
        <f>('Funding @ public'!C7+'Funding @ private'!C7+'Fundg @ proprietary'!C7)</f>
        <v>58910143</v>
      </c>
      <c r="D7" s="1">
        <f>('Funding @ public'!D7+'Funding @ private'!D7+'Fundg @ proprietary'!D7)</f>
        <v>79212425</v>
      </c>
      <c r="E7" s="1">
        <v>88448354</v>
      </c>
      <c r="F7" s="1">
        <v>97454836</v>
      </c>
      <c r="G7" s="1">
        <v>98450337</v>
      </c>
      <c r="H7" s="65">
        <f>('Fundg @ proprietary'!G7+'Funding @ private'!G7+'Funding @ public'!G7)</f>
        <v>98457167</v>
      </c>
      <c r="I7" s="1">
        <v>111976258</v>
      </c>
      <c r="J7" s="76">
        <f>('Fundg @ proprietary'!H7+'Funding @ private'!H7+'Funding @ public'!H7)</f>
        <v>111976258</v>
      </c>
      <c r="K7" s="1">
        <v>118248080</v>
      </c>
      <c r="L7" s="76">
        <f>('Fundg @ proprietary'!I7+'Funding @ private'!I7+'Funding @ public'!I7)</f>
        <v>118248080</v>
      </c>
      <c r="M7" s="1">
        <v>109857699</v>
      </c>
      <c r="N7" s="76">
        <f>('Fundg @ proprietary'!J7+'Funding @ private'!J7+'Funding @ public'!J7)</f>
        <v>109857699</v>
      </c>
      <c r="O7" s="1">
        <v>103703676</v>
      </c>
      <c r="P7" s="76">
        <f>('Fundg @ proprietary'!K7+'Funding @ private'!K7+'Funding @ public'!K7)</f>
        <v>103703676</v>
      </c>
      <c r="Q7" s="1">
        <v>101513228</v>
      </c>
      <c r="R7" s="76">
        <f>('Fundg @ proprietary'!L7+'Funding @ private'!L7+'Funding @ public'!L7)</f>
        <v>101513228</v>
      </c>
      <c r="S7" s="1">
        <v>107318099</v>
      </c>
      <c r="T7" s="76">
        <f>('Fundg @ proprietary'!M7+'Funding @ private'!M7+'Funding @ public'!M7)</f>
        <v>107318099</v>
      </c>
      <c r="U7" s="1">
        <v>120833258</v>
      </c>
      <c r="V7" s="76">
        <f>('Fundg @ proprietary'!N7+'Funding @ private'!N7+'Funding @ public'!N7)</f>
        <v>120833258</v>
      </c>
      <c r="W7" s="13">
        <v>141067124</v>
      </c>
      <c r="X7" s="76">
        <f>('Fundg @ proprietary'!O7+'Funding @ private'!O7+'Funding @ public'!O7)</f>
        <v>141067124</v>
      </c>
      <c r="Y7" s="1">
        <v>143744727</v>
      </c>
      <c r="Z7" s="76">
        <f>('Fundg @ proprietary'!P7+'Funding @ private'!P7+'Funding @ public'!P7)</f>
        <v>143744727</v>
      </c>
      <c r="AA7">
        <v>162124617</v>
      </c>
      <c r="AB7" s="76">
        <f>('Fundg @ proprietary'!Q7+'Funding @ private'!Q7+'Funding @ public'!Q7)</f>
        <v>162124617</v>
      </c>
      <c r="AC7">
        <v>212708758</v>
      </c>
      <c r="AD7" s="76">
        <f>('Fundg @ proprietary'!R7+'Funding @ private'!R7+'Funding @ public'!R7)</f>
        <v>212708758</v>
      </c>
      <c r="AE7">
        <v>249545594</v>
      </c>
      <c r="AF7" s="76">
        <f>('Fundg @ proprietary'!S7+'Funding @ private'!S7+'Funding @ public'!S7)</f>
        <v>249545594</v>
      </c>
      <c r="AG7" s="1">
        <v>267782690</v>
      </c>
      <c r="AH7" s="76">
        <f>('Fundg @ proprietary'!T7+'Funding @ private'!T7+'Funding @ public'!T7)</f>
        <v>267782690</v>
      </c>
      <c r="AI7" s="1">
        <v>263069337</v>
      </c>
      <c r="AJ7" s="76">
        <f>('Fundg @ proprietary'!U7+'Funding @ private'!U7+'Funding @ public'!U7)</f>
        <v>263069337</v>
      </c>
      <c r="AK7" s="1">
        <v>248697685</v>
      </c>
      <c r="AL7" s="76">
        <f>('Fundg @ proprietary'!V7+'Funding @ private'!V7+'Funding @ public'!V7)</f>
        <v>248697685</v>
      </c>
      <c r="AM7" s="1">
        <v>239783273</v>
      </c>
      <c r="AN7" s="76">
        <f>('Fundg @ proprietary'!W7+'Funding @ private'!W7+'Funding @ public'!W7)</f>
        <v>239783273</v>
      </c>
      <c r="AO7" s="1">
        <v>267431141</v>
      </c>
      <c r="AP7" s="76">
        <f>('Fundg @ proprietary'!X7+'Funding @ private'!X7+'Funding @ public'!X7)</f>
        <v>267431141</v>
      </c>
      <c r="AQ7" s="1">
        <v>353895227</v>
      </c>
      <c r="AR7" s="76">
        <f>('Fundg @ proprietary'!Y7+'Funding @ private'!Y7+'Funding @ public'!Y7)</f>
        <v>353895227</v>
      </c>
      <c r="AS7" s="36">
        <v>597385268.41999996</v>
      </c>
      <c r="AT7" s="76">
        <f>'Fundg @ proprietary'!Z7+'Funding @ private'!Z7+'Funding @ public'!Z7</f>
        <v>597385268.42000008</v>
      </c>
      <c r="AU7" s="36">
        <v>674226789.70000005</v>
      </c>
      <c r="AV7" s="76">
        <f>+'Funding @ public'!AA7+'Funding @ private'!AA7+'Fundg @ proprietary'!AA7</f>
        <v>674226789.69999993</v>
      </c>
      <c r="AW7" s="36">
        <v>612141880.01999998</v>
      </c>
      <c r="AX7" s="76">
        <f>+'Funding @ public'!AB7+'Funding @ private'!AB7+'Fundg @ proprietary'!AB7</f>
        <v>612141880.01999998</v>
      </c>
      <c r="AY7" s="1">
        <v>560632218.88999999</v>
      </c>
      <c r="AZ7" s="76">
        <f>+'Funding @ public'!AC7+'Funding @ private'!AC7+'Fundg @ proprietary'!AC7</f>
        <v>560632218.88999999</v>
      </c>
      <c r="BA7" s="1">
        <v>545835817.75</v>
      </c>
      <c r="BB7" s="76">
        <f>+'Funding @ public'!AD7+'Funding @ private'!AD7+'Fundg @ proprietary'!AD7</f>
        <v>545835817.75000012</v>
      </c>
      <c r="BC7" s="1">
        <v>540032265.21000004</v>
      </c>
      <c r="BD7" s="76">
        <f>+'Funding @ public'!AE7+'Funding @ private'!AE7+'Fundg @ proprietary'!AE7</f>
        <v>540032265.20999992</v>
      </c>
      <c r="BE7" s="1">
        <v>511580178.14999992</v>
      </c>
      <c r="BF7" s="76">
        <f>+'Funding @ public'!AF7+'Funding @ private'!AF7+'Fundg @ proprietary'!AF7</f>
        <v>511580178.14999998</v>
      </c>
      <c r="BG7" s="1">
        <v>491020759.7700001</v>
      </c>
      <c r="BH7" s="76">
        <f>+'Funding @ public'!AG7+'Funding @ private'!AG7+'Fundg @ proprietary'!AG7</f>
        <v>491020759.77000004</v>
      </c>
      <c r="BI7" s="1">
        <v>511666917.15000004</v>
      </c>
      <c r="BJ7" s="76">
        <f>+'Funding @ public'!AH7+'Funding @ private'!AH7+'Fundg @ proprietary'!AH7</f>
        <v>511666917.1500001</v>
      </c>
      <c r="BK7" s="1">
        <v>475788651.71999997</v>
      </c>
      <c r="BL7" s="76">
        <f>+'Funding @ public'!AI7+'Funding @ private'!AI7+'Fundg @ proprietary'!AI7</f>
        <v>475788651.71999997</v>
      </c>
      <c r="BM7" s="1">
        <v>445336651.63000005</v>
      </c>
      <c r="BN7" s="76">
        <f>+'Funding @ public'!AJ7+'Funding @ private'!AJ7+'Fundg @ proprietary'!AJ7</f>
        <v>445336651.63000005</v>
      </c>
    </row>
    <row r="8" spans="1:66">
      <c r="A8" s="1" t="s">
        <v>19</v>
      </c>
      <c r="B8" s="1">
        <f>('Funding @ public'!B8+'Funding @ private'!B8+'Fundg @ proprietary'!B8)</f>
        <v>23123567</v>
      </c>
      <c r="C8" s="1">
        <f>('Funding @ public'!C8+'Funding @ private'!C8+'Fundg @ proprietary'!C8)</f>
        <v>33093971</v>
      </c>
      <c r="D8" s="1">
        <f>('Funding @ public'!D8+'Funding @ private'!D8+'Fundg @ proprietary'!D8)</f>
        <v>48680096</v>
      </c>
      <c r="E8" s="1">
        <v>53490157</v>
      </c>
      <c r="F8" s="1">
        <v>59957009</v>
      </c>
      <c r="G8" s="1">
        <v>57213454</v>
      </c>
      <c r="H8" s="65">
        <f>('Fundg @ proprietary'!G8+'Funding @ private'!G8+'Funding @ public'!G8)</f>
        <v>57237026</v>
      </c>
      <c r="I8" s="1">
        <v>62714796</v>
      </c>
      <c r="J8" s="76">
        <f>('Fundg @ proprietary'!H8+'Funding @ private'!H8+'Funding @ public'!H8)</f>
        <v>62714796</v>
      </c>
      <c r="K8" s="1">
        <v>63251554</v>
      </c>
      <c r="L8" s="76">
        <f>('Fundg @ proprietary'!I8+'Funding @ private'!I8+'Funding @ public'!I8)</f>
        <v>63251554</v>
      </c>
      <c r="M8" s="1">
        <v>57450744</v>
      </c>
      <c r="N8" s="76">
        <f>('Fundg @ proprietary'!J8+'Funding @ private'!J8+'Funding @ public'!J8)</f>
        <v>57450744</v>
      </c>
      <c r="O8" s="1">
        <v>54929367</v>
      </c>
      <c r="P8" s="76">
        <f>('Fundg @ proprietary'!K8+'Funding @ private'!K8+'Funding @ public'!K8)</f>
        <v>54929367</v>
      </c>
      <c r="Q8" s="1">
        <v>54174304</v>
      </c>
      <c r="R8" s="76">
        <f>('Fundg @ proprietary'!L8+'Funding @ private'!L8+'Funding @ public'!L8)</f>
        <v>54174304</v>
      </c>
      <c r="S8" s="1">
        <v>57944297</v>
      </c>
      <c r="T8" s="76">
        <f>('Fundg @ proprietary'!M8+'Funding @ private'!M8+'Funding @ public'!M8)</f>
        <v>57944297</v>
      </c>
      <c r="U8" s="1">
        <v>65903625</v>
      </c>
      <c r="V8" s="76">
        <f>('Fundg @ proprietary'!N8+'Funding @ private'!N8+'Funding @ public'!N8)</f>
        <v>65903625</v>
      </c>
      <c r="W8" s="13">
        <v>76019379</v>
      </c>
      <c r="X8" s="76">
        <f>('Fundg @ proprietary'!O8+'Funding @ private'!O8+'Funding @ public'!O8)</f>
        <v>76019379</v>
      </c>
      <c r="Y8" s="1">
        <v>79800022</v>
      </c>
      <c r="Z8" s="76">
        <f>('Fundg @ proprietary'!P8+'Funding @ private'!P8+'Funding @ public'!P8)</f>
        <v>79800022</v>
      </c>
      <c r="AA8">
        <v>89569464</v>
      </c>
      <c r="AB8" s="76">
        <f>('Fundg @ proprietary'!Q8+'Funding @ private'!Q8+'Funding @ public'!Q8)</f>
        <v>89569464</v>
      </c>
      <c r="AC8">
        <v>117480764</v>
      </c>
      <c r="AD8" s="76">
        <f>('Fundg @ proprietary'!R8+'Funding @ private'!R8+'Funding @ public'!R8)</f>
        <v>117480764</v>
      </c>
      <c r="AE8">
        <v>140011528</v>
      </c>
      <c r="AF8" s="76">
        <f>('Fundg @ proprietary'!S8+'Funding @ private'!S8+'Funding @ public'!S8)</f>
        <v>140011528</v>
      </c>
      <c r="AG8" s="1">
        <v>150879542</v>
      </c>
      <c r="AH8" s="76">
        <f>('Fundg @ proprietary'!T8+'Funding @ private'!T8+'Funding @ public'!T8)</f>
        <v>150879542</v>
      </c>
      <c r="AI8" s="1">
        <v>153321420</v>
      </c>
      <c r="AJ8" s="76">
        <f>('Fundg @ proprietary'!U8+'Funding @ private'!U8+'Funding @ public'!U8)</f>
        <v>153321420</v>
      </c>
      <c r="AK8" s="1">
        <v>146808737</v>
      </c>
      <c r="AL8" s="76">
        <f>('Fundg @ proprietary'!V8+'Funding @ private'!V8+'Funding @ public'!V8)</f>
        <v>146808737</v>
      </c>
      <c r="AM8" s="1">
        <v>144948342</v>
      </c>
      <c r="AN8" s="76">
        <f>('Fundg @ proprietary'!W8+'Funding @ private'!W8+'Funding @ public'!W8)</f>
        <v>144948342</v>
      </c>
      <c r="AO8" s="1">
        <v>161141404</v>
      </c>
      <c r="AP8" s="76">
        <f>('Fundg @ proprietary'!X8+'Funding @ private'!X8+'Funding @ public'!X8)</f>
        <v>161141404</v>
      </c>
      <c r="AQ8" s="1">
        <v>190562995</v>
      </c>
      <c r="AR8" s="76">
        <f>('Fundg @ proprietary'!Y8+'Funding @ private'!Y8+'Funding @ public'!Y8)</f>
        <v>190562995</v>
      </c>
      <c r="AS8" s="37">
        <v>295694168.85000008</v>
      </c>
      <c r="AT8" s="76">
        <f>'Fundg @ proprietary'!Z8+'Funding @ private'!Z8+'Funding @ public'!Z8</f>
        <v>295694168.85000002</v>
      </c>
      <c r="AU8" s="37">
        <v>340454009.52000004</v>
      </c>
      <c r="AV8" s="76">
        <f>+'Funding @ public'!AA8+'Funding @ private'!AA8+'Fundg @ proprietary'!AA8</f>
        <v>340454009.52000004</v>
      </c>
      <c r="AW8" s="37">
        <v>328289104.48000002</v>
      </c>
      <c r="AX8" s="76">
        <f>+'Funding @ public'!AB8+'Funding @ private'!AB8+'Fundg @ proprietary'!AB8</f>
        <v>328289104.48000002</v>
      </c>
      <c r="AY8" s="1">
        <v>312523423.61999995</v>
      </c>
      <c r="AZ8" s="76">
        <f>+'Funding @ public'!AC8+'Funding @ private'!AC8+'Fundg @ proprietary'!AC8</f>
        <v>312523423.61999995</v>
      </c>
      <c r="BA8" s="1">
        <v>299951314.65999997</v>
      </c>
      <c r="BB8" s="76">
        <f>+'Funding @ public'!AD8+'Funding @ private'!AD8+'Fundg @ proprietary'!AD8</f>
        <v>299951314.65999991</v>
      </c>
      <c r="BC8" s="1">
        <v>291150136.57000005</v>
      </c>
      <c r="BD8" s="76">
        <f>+'Funding @ public'!AE8+'Funding @ private'!AE8+'Fundg @ proprietary'!AE8</f>
        <v>291150136.56999999</v>
      </c>
      <c r="BE8" s="1">
        <v>270779805.26999992</v>
      </c>
      <c r="BF8" s="76">
        <f>+'Funding @ public'!AF8+'Funding @ private'!AF8+'Fundg @ proprietary'!AF8</f>
        <v>270779805.26999992</v>
      </c>
      <c r="BG8" s="1">
        <v>260428570.70999998</v>
      </c>
      <c r="BH8" s="76">
        <f>+'Funding @ public'!AG8+'Funding @ private'!AG8+'Fundg @ proprietary'!AG8</f>
        <v>260428570.70999998</v>
      </c>
      <c r="BI8" s="1">
        <v>270861744.43000007</v>
      </c>
      <c r="BJ8" s="76">
        <f>+'Funding @ public'!AH8+'Funding @ private'!AH8+'Fundg @ proprietary'!AH8</f>
        <v>270861744.43000001</v>
      </c>
      <c r="BK8" s="1">
        <v>268643835.26999998</v>
      </c>
      <c r="BL8" s="76">
        <f>+'Funding @ public'!AI8+'Funding @ private'!AI8+'Fundg @ proprietary'!AI8</f>
        <v>268643835.26999998</v>
      </c>
      <c r="BM8" s="1">
        <v>262596053.27000004</v>
      </c>
      <c r="BN8" s="76">
        <f>+'Funding @ public'!AJ8+'Funding @ private'!AJ8+'Fundg @ proprietary'!AJ8</f>
        <v>262596053.27000001</v>
      </c>
    </row>
    <row r="9" spans="1:66">
      <c r="A9" s="1" t="s">
        <v>20</v>
      </c>
      <c r="B9" s="1">
        <v>5208393</v>
      </c>
      <c r="C9" s="1">
        <v>4540213</v>
      </c>
      <c r="D9" s="22">
        <v>19942271</v>
      </c>
      <c r="E9" s="22">
        <v>22646553</v>
      </c>
      <c r="F9" s="1">
        <v>8018379</v>
      </c>
      <c r="G9" s="1">
        <v>6002039</v>
      </c>
      <c r="H9" s="65">
        <f>('Fundg @ proprietary'!G9+'Funding @ private'!G9+'Funding @ public'!G9)</f>
        <v>6002339</v>
      </c>
      <c r="I9" s="1">
        <v>8081401</v>
      </c>
      <c r="J9" s="76">
        <f>('Fundg @ proprietary'!H9+'Funding @ private'!H9+'Funding @ public'!H9)</f>
        <v>8081401</v>
      </c>
      <c r="K9" s="1">
        <v>8827241</v>
      </c>
      <c r="L9" s="76">
        <f>('Fundg @ proprietary'!I9+'Funding @ private'!I9+'Funding @ public'!I9)</f>
        <v>8827241</v>
      </c>
      <c r="M9" s="1">
        <v>8436182</v>
      </c>
      <c r="N9" s="76">
        <f>('Fundg @ proprietary'!J9+'Funding @ private'!J9+'Funding @ public'!J9)</f>
        <v>8436182</v>
      </c>
      <c r="O9" s="1">
        <v>8261319</v>
      </c>
      <c r="P9" s="76">
        <f>('Fundg @ proprietary'!K9+'Funding @ private'!K9+'Funding @ public'!K9)</f>
        <v>8261319</v>
      </c>
      <c r="Q9" s="1">
        <v>8282518</v>
      </c>
      <c r="R9" s="76">
        <f>('Fundg @ proprietary'!L9+'Funding @ private'!L9+'Funding @ public'!L9)</f>
        <v>8282518</v>
      </c>
      <c r="S9" s="1">
        <v>8734726</v>
      </c>
      <c r="T9" s="76">
        <f>('Fundg @ proprietary'!M9+'Funding @ private'!M9+'Funding @ public'!M9)</f>
        <v>8734726</v>
      </c>
      <c r="U9" s="1">
        <v>9964552</v>
      </c>
      <c r="V9" s="76">
        <f>('Fundg @ proprietary'!N9+'Funding @ private'!N9+'Funding @ public'!N9)</f>
        <v>9964552</v>
      </c>
      <c r="W9" s="13">
        <v>11729094</v>
      </c>
      <c r="X9" s="76">
        <f>('Fundg @ proprietary'!O9+'Funding @ private'!O9+'Funding @ public'!O9)</f>
        <v>11729094</v>
      </c>
      <c r="Y9" s="1">
        <v>11639301</v>
      </c>
      <c r="Z9" s="76">
        <f>('Fundg @ proprietary'!P9+'Funding @ private'!P9+'Funding @ public'!P9)</f>
        <v>11639301</v>
      </c>
      <c r="AA9">
        <v>12757032</v>
      </c>
      <c r="AB9" s="76">
        <f>('Fundg @ proprietary'!Q9+'Funding @ private'!Q9+'Funding @ public'!Q9)</f>
        <v>12757032</v>
      </c>
      <c r="AC9">
        <v>16812500</v>
      </c>
      <c r="AD9" s="76">
        <f>('Fundg @ proprietary'!R9+'Funding @ private'!R9+'Funding @ public'!R9)</f>
        <v>16812500</v>
      </c>
      <c r="AE9">
        <v>20498204</v>
      </c>
      <c r="AF9" s="76">
        <f>('Fundg @ proprietary'!S9+'Funding @ private'!S9+'Funding @ public'!S9)</f>
        <v>20498204</v>
      </c>
      <c r="AG9" s="1">
        <v>21696932</v>
      </c>
      <c r="AH9" s="76">
        <f>('Fundg @ proprietary'!T9+'Funding @ private'!T9+'Funding @ public'!T9)</f>
        <v>21696932</v>
      </c>
      <c r="AI9" s="1">
        <v>22167036</v>
      </c>
      <c r="AJ9" s="76">
        <f>('Fundg @ proprietary'!U9+'Funding @ private'!U9+'Funding @ public'!U9)</f>
        <v>22167036</v>
      </c>
      <c r="AK9" s="1">
        <v>19831691</v>
      </c>
      <c r="AL9" s="76">
        <f>('Fundg @ proprietary'!V9+'Funding @ private'!V9+'Funding @ public'!V9)</f>
        <v>19831691</v>
      </c>
      <c r="AM9" s="1">
        <v>20388832</v>
      </c>
      <c r="AN9" s="76">
        <f>('Fundg @ proprietary'!W9+'Funding @ private'!W9+'Funding @ public'!W9)</f>
        <v>20388832</v>
      </c>
      <c r="AO9" s="1">
        <v>23852680</v>
      </c>
      <c r="AP9" s="76">
        <f>('Fundg @ proprietary'!X9+'Funding @ private'!X9+'Funding @ public'!X9)</f>
        <v>23852680</v>
      </c>
      <c r="AQ9" s="1">
        <v>29985806</v>
      </c>
      <c r="AR9" s="76">
        <f>('Fundg @ proprietary'!Y9+'Funding @ private'!Y9+'Funding @ public'!Y9)</f>
        <v>29985806</v>
      </c>
      <c r="AS9" s="37">
        <v>50495208.690000005</v>
      </c>
      <c r="AT9" s="76">
        <f>'Fundg @ proprietary'!Z9+'Funding @ private'!Z9+'Funding @ public'!Z9</f>
        <v>50495208.689999998</v>
      </c>
      <c r="AU9" s="37">
        <v>61684524.730000004</v>
      </c>
      <c r="AV9" s="76">
        <f>+'Funding @ public'!AA9+'Funding @ private'!AA9+'Fundg @ proprietary'!AA9</f>
        <v>61684524.730000004</v>
      </c>
      <c r="AW9" s="37">
        <v>63087593.5</v>
      </c>
      <c r="AX9" s="76">
        <f>+'Funding @ public'!AB9+'Funding @ private'!AB9+'Fundg @ proprietary'!AB9</f>
        <v>63087593.5</v>
      </c>
      <c r="AY9" s="1">
        <v>61646630.510000005</v>
      </c>
      <c r="AZ9" s="76">
        <f>+'Funding @ public'!AC9+'Funding @ private'!AC9+'Fundg @ proprietary'!AC9</f>
        <v>61646630.510000005</v>
      </c>
      <c r="BA9" s="1">
        <v>62603166.850000001</v>
      </c>
      <c r="BB9" s="76">
        <f>+'Funding @ public'!AD9+'Funding @ private'!AD9+'Fundg @ proprietary'!AD9</f>
        <v>62603166.850000001</v>
      </c>
      <c r="BC9" s="1">
        <v>64369405.329999998</v>
      </c>
      <c r="BD9" s="76">
        <f>+'Funding @ public'!AE9+'Funding @ private'!AE9+'Fundg @ proprietary'!AE9</f>
        <v>64369405.329999998</v>
      </c>
      <c r="BE9" s="1">
        <v>62124675.310000002</v>
      </c>
      <c r="BF9" s="76">
        <f>+'Funding @ public'!AF9+'Funding @ private'!AF9+'Fundg @ proprietary'!AF9</f>
        <v>62124675.310000002</v>
      </c>
      <c r="BG9" s="1">
        <v>59994757.090000004</v>
      </c>
      <c r="BH9" s="76">
        <f>+'Funding @ public'!AG9+'Funding @ private'!AG9+'Fundg @ proprietary'!AG9</f>
        <v>59994757.090000004</v>
      </c>
      <c r="BI9" s="1">
        <v>64944243.150000006</v>
      </c>
      <c r="BJ9" s="76">
        <f>+'Funding @ public'!AH9+'Funding @ private'!AH9+'Fundg @ proprietary'!AH9</f>
        <v>64944243.149999999</v>
      </c>
      <c r="BK9" s="1">
        <v>64997929.340000004</v>
      </c>
      <c r="BL9" s="76">
        <f>+'Funding @ public'!AI9+'Funding @ private'!AI9+'Fundg @ proprietary'!AI9</f>
        <v>64997929.339999996</v>
      </c>
      <c r="BM9" s="1">
        <v>64987231.289999999</v>
      </c>
      <c r="BN9" s="76">
        <f>+'Funding @ public'!AJ9+'Funding @ private'!AJ9+'Fundg @ proprietary'!AJ9</f>
        <v>64987231.290000007</v>
      </c>
    </row>
    <row r="10" spans="1:66">
      <c r="A10" s="1" t="s">
        <v>21</v>
      </c>
      <c r="B10" s="1">
        <f>('Funding @ public'!B10+'Funding @ private'!B10+'Fundg @ proprietary'!B10)</f>
        <v>77516487</v>
      </c>
      <c r="C10" s="1">
        <f>('Funding @ public'!C10+'Funding @ private'!C10+'Fundg @ proprietary'!C10)</f>
        <v>104744883</v>
      </c>
      <c r="D10" s="1">
        <f>('Funding @ public'!D10+'Funding @ private'!D10+'Fundg @ proprietary'!D10)</f>
        <v>147291236</v>
      </c>
      <c r="E10" s="1">
        <v>176882661</v>
      </c>
      <c r="F10" s="1">
        <v>184516751</v>
      </c>
      <c r="G10" s="1">
        <v>198324763</v>
      </c>
      <c r="H10" s="65">
        <f>('Fundg @ proprietary'!G10+'Funding @ private'!G10+'Funding @ public'!G10)</f>
        <v>198324836</v>
      </c>
      <c r="I10" s="1">
        <v>250105616</v>
      </c>
      <c r="J10" s="76">
        <f>('Fundg @ proprietary'!H10+'Funding @ private'!H10+'Funding @ public'!H10)</f>
        <v>250105616</v>
      </c>
      <c r="K10" s="1">
        <v>266883310</v>
      </c>
      <c r="L10" s="76">
        <f>('Fundg @ proprietary'!I10+'Funding @ private'!I10+'Funding @ public'!I10)</f>
        <v>266883310</v>
      </c>
      <c r="M10" s="1">
        <v>239342197</v>
      </c>
      <c r="N10" s="76">
        <f>('Fundg @ proprietary'!J10+'Funding @ private'!J10+'Funding @ public'!J10)</f>
        <v>239342197</v>
      </c>
      <c r="O10" s="1">
        <v>254886943</v>
      </c>
      <c r="P10" s="76">
        <f>('Fundg @ proprietary'!K10+'Funding @ private'!K10+'Funding @ public'!K10)</f>
        <v>254886943</v>
      </c>
      <c r="Q10" s="1">
        <v>266057083</v>
      </c>
      <c r="R10" s="76">
        <f>('Fundg @ proprietary'!L10+'Funding @ private'!L10+'Funding @ public'!L10)</f>
        <v>266057083</v>
      </c>
      <c r="S10" s="1">
        <v>283151630</v>
      </c>
      <c r="T10" s="76">
        <f>('Fundg @ proprietary'!M10+'Funding @ private'!M10+'Funding @ public'!M10)</f>
        <v>283151630</v>
      </c>
      <c r="U10" s="1">
        <v>318611385</v>
      </c>
      <c r="V10" s="76">
        <f>('Fundg @ proprietary'!N10+'Funding @ private'!N10+'Funding @ public'!N10)</f>
        <v>318611385</v>
      </c>
      <c r="W10" s="13">
        <v>366363858</v>
      </c>
      <c r="X10" s="76">
        <f>('Fundg @ proprietary'!O10+'Funding @ private'!O10+'Funding @ public'!O10)</f>
        <v>366363858</v>
      </c>
      <c r="Y10" s="1">
        <v>366656882</v>
      </c>
      <c r="Z10" s="76">
        <f>('Fundg @ proprietary'!P10+'Funding @ private'!P10+'Funding @ public'!P10)</f>
        <v>366656882</v>
      </c>
      <c r="AA10">
        <v>422730483</v>
      </c>
      <c r="AB10" s="76">
        <f>('Fundg @ proprietary'!Q10+'Funding @ private'!Q10+'Funding @ public'!Q10)</f>
        <v>422730483</v>
      </c>
      <c r="AC10">
        <v>555704225</v>
      </c>
      <c r="AD10" s="76">
        <f>('Fundg @ proprietary'!R10+'Funding @ private'!R10+'Funding @ public'!R10)</f>
        <v>555704225</v>
      </c>
      <c r="AE10">
        <v>653761274</v>
      </c>
      <c r="AF10" s="76">
        <f>('Fundg @ proprietary'!S10+'Funding @ private'!S10+'Funding @ public'!S10)</f>
        <v>653761274</v>
      </c>
      <c r="AG10" s="1">
        <v>721814422</v>
      </c>
      <c r="AH10" s="76">
        <f>('Fundg @ proprietary'!T10+'Funding @ private'!T10+'Funding @ public'!T10)</f>
        <v>721814422</v>
      </c>
      <c r="AI10" s="1">
        <v>724125426</v>
      </c>
      <c r="AJ10" s="76">
        <f>('Fundg @ proprietary'!U10+'Funding @ private'!U10+'Funding @ public'!U10)</f>
        <v>724125426</v>
      </c>
      <c r="AK10" s="1">
        <v>678531829</v>
      </c>
      <c r="AL10" s="76">
        <f>('Fundg @ proprietary'!V10+'Funding @ private'!V10+'Funding @ public'!V10)</f>
        <v>678531829</v>
      </c>
      <c r="AM10" s="1">
        <v>680859753</v>
      </c>
      <c r="AN10" s="76">
        <f>('Fundg @ proprietary'!W10+'Funding @ private'!W10+'Funding @ public'!W10)</f>
        <v>680859753</v>
      </c>
      <c r="AO10" s="1">
        <v>800517795</v>
      </c>
      <c r="AP10" s="76">
        <f>('Fundg @ proprietary'!X10+'Funding @ private'!X10+'Funding @ public'!X10)</f>
        <v>800517795</v>
      </c>
      <c r="AQ10" s="1">
        <v>1068590389</v>
      </c>
      <c r="AR10" s="76">
        <f>('Fundg @ proprietary'!Y10+'Funding @ private'!Y10+'Funding @ public'!Y10)</f>
        <v>1068590389</v>
      </c>
      <c r="AS10" s="37">
        <v>1909992412.0799997</v>
      </c>
      <c r="AT10" s="76">
        <f>'Fundg @ proprietary'!Z10+'Funding @ private'!Z10+'Funding @ public'!Z10</f>
        <v>1909992412.0799999</v>
      </c>
      <c r="AU10" s="37">
        <v>2324059101.789999</v>
      </c>
      <c r="AV10" s="76">
        <f>+'Funding @ public'!AA10+'Funding @ private'!AA10+'Fundg @ proprietary'!AA10</f>
        <v>2324059101.79</v>
      </c>
      <c r="AW10" s="37">
        <v>2272446356.5499997</v>
      </c>
      <c r="AX10" s="76">
        <f>+'Funding @ public'!AB10+'Funding @ private'!AB10+'Fundg @ proprietary'!AB10</f>
        <v>2272446356.5499992</v>
      </c>
      <c r="AY10" s="1">
        <v>2156740448.9299998</v>
      </c>
      <c r="AZ10" s="76">
        <f>+'Funding @ public'!AC10+'Funding @ private'!AC10+'Fundg @ proprietary'!AC10</f>
        <v>2156740448.9299994</v>
      </c>
      <c r="BA10" s="1">
        <v>2099656934.8899994</v>
      </c>
      <c r="BB10" s="76">
        <f>+'Funding @ public'!AD10+'Funding @ private'!AD10+'Fundg @ proprietary'!AD10</f>
        <v>2099656934.8899994</v>
      </c>
      <c r="BC10" s="1">
        <v>2027788710.8499994</v>
      </c>
      <c r="BD10" s="76">
        <f>+'Funding @ public'!AE10+'Funding @ private'!AE10+'Fundg @ proprietary'!AE10</f>
        <v>2027788710.8500001</v>
      </c>
      <c r="BE10" s="1">
        <v>1890238971.0600004</v>
      </c>
      <c r="BF10" s="76">
        <f>+'Funding @ public'!AF10+'Funding @ private'!AF10+'Fundg @ proprietary'!AF10</f>
        <v>1890238971.0600002</v>
      </c>
      <c r="BG10" s="1">
        <v>1789147226.0800002</v>
      </c>
      <c r="BH10" s="76">
        <f>+'Funding @ public'!AG10+'Funding @ private'!AG10+'Fundg @ proprietary'!AG10</f>
        <v>1789147226.0800002</v>
      </c>
      <c r="BI10" s="1">
        <v>2015743382.4200006</v>
      </c>
      <c r="BJ10" s="76">
        <f>+'Funding @ public'!AH10+'Funding @ private'!AH10+'Fundg @ proprietary'!AH10</f>
        <v>2015743382.4200006</v>
      </c>
      <c r="BK10" s="1">
        <v>1980422954.5500004</v>
      </c>
      <c r="BL10" s="76">
        <f>+'Funding @ public'!AI10+'Funding @ private'!AI10+'Fundg @ proprietary'!AI10</f>
        <v>1980422954.5500004</v>
      </c>
      <c r="BM10" s="1">
        <v>2010047237.1099999</v>
      </c>
      <c r="BN10" s="76">
        <f>+'Funding @ public'!AJ10+'Funding @ private'!AJ10+'Fundg @ proprietary'!AJ10</f>
        <v>2010047237.1099999</v>
      </c>
    </row>
    <row r="11" spans="1:66">
      <c r="A11" s="1" t="s">
        <v>22</v>
      </c>
      <c r="B11" s="1">
        <f>('Funding @ public'!B11+'Funding @ private'!B11+'Fundg @ proprietary'!B11)</f>
        <v>44371462</v>
      </c>
      <c r="C11" s="1">
        <f>('Funding @ public'!C11+'Funding @ private'!C11+'Fundg @ proprietary'!C11)</f>
        <v>48702586</v>
      </c>
      <c r="D11" s="1">
        <f>('Funding @ public'!D11+'Funding @ private'!D11+'Fundg @ proprietary'!D11)</f>
        <v>60556308</v>
      </c>
      <c r="E11" s="1">
        <v>71510065</v>
      </c>
      <c r="F11" s="1">
        <v>82328088</v>
      </c>
      <c r="G11" s="1">
        <v>87887348</v>
      </c>
      <c r="H11" s="65">
        <f>('Fundg @ proprietary'!G11+'Funding @ private'!G11+'Funding @ public'!G11)</f>
        <v>87886121</v>
      </c>
      <c r="I11" s="1">
        <v>110638035</v>
      </c>
      <c r="J11" s="76">
        <f>('Fundg @ proprietary'!H11+'Funding @ private'!H11+'Funding @ public'!H11)</f>
        <v>110638035</v>
      </c>
      <c r="K11" s="1">
        <v>128704084</v>
      </c>
      <c r="L11" s="76">
        <f>('Fundg @ proprietary'!I11+'Funding @ private'!I11+'Funding @ public'!I11)</f>
        <v>128704084</v>
      </c>
      <c r="M11" s="1">
        <v>123150511</v>
      </c>
      <c r="N11" s="76">
        <f>('Fundg @ proprietary'!J11+'Funding @ private'!J11+'Funding @ public'!J11)</f>
        <v>123150511</v>
      </c>
      <c r="O11" s="1">
        <v>121789318</v>
      </c>
      <c r="P11" s="76">
        <f>('Fundg @ proprietary'!K11+'Funding @ private'!K11+'Funding @ public'!K11)</f>
        <v>121789318</v>
      </c>
      <c r="Q11" s="1">
        <v>125326483</v>
      </c>
      <c r="R11" s="76">
        <f>('Fundg @ proprietary'!L11+'Funding @ private'!L11+'Funding @ public'!L11)</f>
        <v>125326483</v>
      </c>
      <c r="S11" s="1">
        <v>137649950</v>
      </c>
      <c r="T11" s="76">
        <f>('Fundg @ proprietary'!M11+'Funding @ private'!M11+'Funding @ public'!M11)</f>
        <v>137649950</v>
      </c>
      <c r="U11" s="1">
        <v>152763850</v>
      </c>
      <c r="V11" s="76">
        <f>('Fundg @ proprietary'!N11+'Funding @ private'!N11+'Funding @ public'!N11)</f>
        <v>152763850</v>
      </c>
      <c r="W11" s="13">
        <v>175168520</v>
      </c>
      <c r="X11" s="76">
        <f>('Fundg @ proprietary'!O11+'Funding @ private'!O11+'Funding @ public'!O11)</f>
        <v>175168520</v>
      </c>
      <c r="Y11" s="1">
        <v>175472365</v>
      </c>
      <c r="Z11" s="76">
        <f>('Fundg @ proprietary'!P11+'Funding @ private'!P11+'Funding @ public'!P11)</f>
        <v>175472365</v>
      </c>
      <c r="AA11">
        <v>196708435</v>
      </c>
      <c r="AB11" s="76">
        <f>('Fundg @ proprietary'!Q11+'Funding @ private'!Q11+'Funding @ public'!Q11)</f>
        <v>196708435</v>
      </c>
      <c r="AC11">
        <v>257586520</v>
      </c>
      <c r="AD11" s="76">
        <f>('Fundg @ proprietary'!R11+'Funding @ private'!R11+'Funding @ public'!R11)</f>
        <v>257586520</v>
      </c>
      <c r="AE11">
        <v>304926173</v>
      </c>
      <c r="AF11" s="76">
        <f>('Fundg @ proprietary'!S11+'Funding @ private'!S11+'Funding @ public'!S11)</f>
        <v>304926173</v>
      </c>
      <c r="AG11" s="1">
        <v>344575170</v>
      </c>
      <c r="AH11" s="76">
        <f>('Fundg @ proprietary'!T11+'Funding @ private'!T11+'Funding @ public'!T11)</f>
        <v>344575170</v>
      </c>
      <c r="AI11" s="1">
        <v>373649848</v>
      </c>
      <c r="AJ11" s="76">
        <f>('Fundg @ proprietary'!U11+'Funding @ private'!U11+'Funding @ public'!U11)</f>
        <v>373649848</v>
      </c>
      <c r="AK11" s="1">
        <v>370606852</v>
      </c>
      <c r="AL11" s="76">
        <f>('Fundg @ proprietary'!V11+'Funding @ private'!V11+'Funding @ public'!V11)</f>
        <v>370606852</v>
      </c>
      <c r="AM11" s="1">
        <v>379644355</v>
      </c>
      <c r="AN11" s="76">
        <f>('Fundg @ proprietary'!W11+'Funding @ private'!W11+'Funding @ public'!W11)</f>
        <v>379644355</v>
      </c>
      <c r="AO11" s="1">
        <v>444183339</v>
      </c>
      <c r="AP11" s="76">
        <f>('Fundg @ proprietary'!X11+'Funding @ private'!X11+'Funding @ public'!X11)</f>
        <v>444183339</v>
      </c>
      <c r="AQ11" s="1">
        <v>532897362</v>
      </c>
      <c r="AR11" s="76">
        <f>('Fundg @ proprietary'!Y11+'Funding @ private'!Y11+'Funding @ public'!Y11)</f>
        <v>532897362</v>
      </c>
      <c r="AS11" s="37">
        <v>912336965.41999984</v>
      </c>
      <c r="AT11" s="76">
        <f>'Fundg @ proprietary'!Z11+'Funding @ private'!Z11+'Funding @ public'!Z11</f>
        <v>912336965.42000008</v>
      </c>
      <c r="AU11" s="37">
        <v>1137716609.0399995</v>
      </c>
      <c r="AV11" s="76">
        <f>+'Funding @ public'!AA11+'Funding @ private'!AA11+'Fundg @ proprietary'!AA11</f>
        <v>1137716609.04</v>
      </c>
      <c r="AW11" s="37">
        <v>1094915216.95</v>
      </c>
      <c r="AX11" s="76">
        <f>+'Funding @ public'!AB11+'Funding @ private'!AB11+'Fundg @ proprietary'!AB11</f>
        <v>1094915216.95</v>
      </c>
      <c r="AY11" s="1">
        <v>996835799.04999995</v>
      </c>
      <c r="AZ11" s="76">
        <f>+'Funding @ public'!AC11+'Funding @ private'!AC11+'Fundg @ proprietary'!AC11</f>
        <v>996835799.04999995</v>
      </c>
      <c r="BA11" s="1">
        <v>973856791.65999973</v>
      </c>
      <c r="BB11" s="76">
        <f>+'Funding @ public'!AD11+'Funding @ private'!AD11+'Fundg @ proprietary'!AD11</f>
        <v>973856791.65999973</v>
      </c>
      <c r="BC11" s="1">
        <v>932953180.49000001</v>
      </c>
      <c r="BD11" s="76">
        <f>+'Funding @ public'!AE11+'Funding @ private'!AE11+'Fundg @ proprietary'!AE11</f>
        <v>932953180.49000001</v>
      </c>
      <c r="BE11" s="1">
        <v>878292502.95000017</v>
      </c>
      <c r="BF11" s="76">
        <f>+'Funding @ public'!AF11+'Funding @ private'!AF11+'Fundg @ proprietary'!AF11</f>
        <v>878292502.95000005</v>
      </c>
      <c r="BG11" s="1">
        <v>823691157.72000027</v>
      </c>
      <c r="BH11" s="76">
        <f>+'Funding @ public'!AG11+'Funding @ private'!AG11+'Fundg @ proprietary'!AG11</f>
        <v>823691157.72000039</v>
      </c>
      <c r="BI11" s="1">
        <v>927698415.17000008</v>
      </c>
      <c r="BJ11" s="76">
        <f>+'Funding @ public'!AH11+'Funding @ private'!AH11+'Fundg @ proprietary'!AH11</f>
        <v>927698415.17000008</v>
      </c>
      <c r="BK11" s="1">
        <v>922086610.44999993</v>
      </c>
      <c r="BL11" s="76">
        <f>+'Funding @ public'!AI11+'Funding @ private'!AI11+'Fundg @ proprietary'!AI11</f>
        <v>922086610.44999993</v>
      </c>
      <c r="BM11" s="1">
        <v>916374927.73000014</v>
      </c>
      <c r="BN11" s="76">
        <f>+'Funding @ public'!AJ11+'Funding @ private'!AJ11+'Fundg @ proprietary'!AJ11</f>
        <v>916374927.73000014</v>
      </c>
    </row>
    <row r="12" spans="1:66">
      <c r="A12" s="1" t="s">
        <v>23</v>
      </c>
      <c r="B12" s="1">
        <f>('Funding @ public'!B12+'Funding @ private'!B12+'Fundg @ proprietary'!B12)</f>
        <v>34843550</v>
      </c>
      <c r="C12" s="1">
        <f>('Funding @ public'!C12+'Funding @ private'!C12+'Fundg @ proprietary'!C12)</f>
        <v>54032719</v>
      </c>
      <c r="D12" s="1">
        <f>('Funding @ public'!D12+'Funding @ private'!D12+'Fundg @ proprietary'!D12)</f>
        <v>64138661</v>
      </c>
      <c r="E12" s="1">
        <v>72858915</v>
      </c>
      <c r="F12" s="1">
        <v>79067731</v>
      </c>
      <c r="G12" s="1">
        <v>83665860</v>
      </c>
      <c r="H12" s="65">
        <f>('Fundg @ proprietary'!G12+'Funding @ private'!G12+'Funding @ public'!G12)</f>
        <v>83668066</v>
      </c>
      <c r="I12" s="1">
        <v>100974944</v>
      </c>
      <c r="J12" s="76">
        <f>('Fundg @ proprietary'!H12+'Funding @ private'!H12+'Funding @ public'!H12)</f>
        <v>100974944</v>
      </c>
      <c r="K12" s="1">
        <v>102730079</v>
      </c>
      <c r="L12" s="76">
        <f>('Fundg @ proprietary'!I12+'Funding @ private'!I12+'Funding @ public'!I12)</f>
        <v>102730079</v>
      </c>
      <c r="M12" s="1">
        <v>95949236</v>
      </c>
      <c r="N12" s="76">
        <f>('Fundg @ proprietary'!J12+'Funding @ private'!J12+'Funding @ public'!J12)</f>
        <v>95949236</v>
      </c>
      <c r="O12" s="1">
        <v>91677879</v>
      </c>
      <c r="P12" s="76">
        <f>('Fundg @ proprietary'!K12+'Funding @ private'!K12+'Funding @ public'!K12)</f>
        <v>91677879</v>
      </c>
      <c r="Q12" s="1">
        <v>89945764</v>
      </c>
      <c r="R12" s="76">
        <f>('Fundg @ proprietary'!L12+'Funding @ private'!L12+'Funding @ public'!L12)</f>
        <v>89945764</v>
      </c>
      <c r="S12" s="1">
        <v>94477653</v>
      </c>
      <c r="T12" s="76">
        <f>('Fundg @ proprietary'!M12+'Funding @ private'!M12+'Funding @ public'!M12)</f>
        <v>94477653</v>
      </c>
      <c r="U12" s="1">
        <v>103264164</v>
      </c>
      <c r="V12" s="76">
        <f>('Fundg @ proprietary'!N12+'Funding @ private'!N12+'Funding @ public'!N12)</f>
        <v>103264164</v>
      </c>
      <c r="W12" s="13">
        <v>117243018</v>
      </c>
      <c r="X12" s="76">
        <f>('Fundg @ proprietary'!O12+'Funding @ private'!O12+'Funding @ public'!O12)</f>
        <v>117243018</v>
      </c>
      <c r="Y12" s="1">
        <v>114518630</v>
      </c>
      <c r="Z12" s="76">
        <f>('Fundg @ proprietary'!P12+'Funding @ private'!P12+'Funding @ public'!P12)</f>
        <v>114518630</v>
      </c>
      <c r="AA12">
        <v>122739040</v>
      </c>
      <c r="AB12" s="76">
        <f>('Fundg @ proprietary'!Q12+'Funding @ private'!Q12+'Funding @ public'!Q12)</f>
        <v>122739040</v>
      </c>
      <c r="AC12">
        <v>156505646</v>
      </c>
      <c r="AD12" s="76">
        <f>('Fundg @ proprietary'!R12+'Funding @ private'!R12+'Funding @ public'!R12)</f>
        <v>156505646</v>
      </c>
      <c r="AE12">
        <v>185032464</v>
      </c>
      <c r="AF12" s="76">
        <f>('Fundg @ proprietary'!S12+'Funding @ private'!S12+'Funding @ public'!S12)</f>
        <v>185032464</v>
      </c>
      <c r="AG12" s="1">
        <v>204219119</v>
      </c>
      <c r="AH12" s="76">
        <f>('Fundg @ proprietary'!T12+'Funding @ private'!T12+'Funding @ public'!T12)</f>
        <v>204219119</v>
      </c>
      <c r="AI12" s="1">
        <v>218772235</v>
      </c>
      <c r="AJ12" s="76">
        <f>('Fundg @ proprietary'!U12+'Funding @ private'!U12+'Funding @ public'!U12)</f>
        <v>218772235</v>
      </c>
      <c r="AK12" s="1">
        <v>199587339</v>
      </c>
      <c r="AL12" s="76">
        <f>('Fundg @ proprietary'!V12+'Funding @ private'!V12+'Funding @ public'!V12)</f>
        <v>199587339</v>
      </c>
      <c r="AM12" s="1">
        <v>204013234</v>
      </c>
      <c r="AN12" s="76">
        <f>('Fundg @ proprietary'!W12+'Funding @ private'!W12+'Funding @ public'!W12)</f>
        <v>204013234</v>
      </c>
      <c r="AO12" s="1">
        <v>233932528</v>
      </c>
      <c r="AP12" s="76">
        <f>('Fundg @ proprietary'!X12+'Funding @ private'!X12+'Funding @ public'!X12)</f>
        <v>233932528</v>
      </c>
      <c r="AQ12" s="1">
        <v>271692802</v>
      </c>
      <c r="AR12" s="76">
        <f>('Fundg @ proprietary'!Y12+'Funding @ private'!Y12+'Funding @ public'!Y12)</f>
        <v>271692802</v>
      </c>
      <c r="AS12" s="37">
        <v>414769732.60000002</v>
      </c>
      <c r="AT12" s="76">
        <f>'Fundg @ proprietary'!Z12+'Funding @ private'!Z12+'Funding @ public'!Z12</f>
        <v>414769732.60000002</v>
      </c>
      <c r="AU12" s="37">
        <v>497326063.58000004</v>
      </c>
      <c r="AV12" s="76">
        <f>+'Funding @ public'!AA12+'Funding @ private'!AA12+'Fundg @ proprietary'!AA12</f>
        <v>497326063.57999998</v>
      </c>
      <c r="AW12" s="37">
        <v>466613209.75</v>
      </c>
      <c r="AX12" s="76">
        <f>+'Funding @ public'!AB12+'Funding @ private'!AB12+'Fundg @ proprietary'!AB12</f>
        <v>466613209.75</v>
      </c>
      <c r="AY12" s="1">
        <v>441071209.57999998</v>
      </c>
      <c r="AZ12" s="76">
        <f>+'Funding @ public'!AC12+'Funding @ private'!AC12+'Fundg @ proprietary'!AC12</f>
        <v>441071209.57999998</v>
      </c>
      <c r="BA12" s="1">
        <v>418721844.71000004</v>
      </c>
      <c r="BB12" s="76">
        <f>+'Funding @ public'!AD12+'Funding @ private'!AD12+'Fundg @ proprietary'!AD12</f>
        <v>418721844.71000004</v>
      </c>
      <c r="BC12" s="1">
        <v>409839978.37999994</v>
      </c>
      <c r="BD12" s="76">
        <f>+'Funding @ public'!AE12+'Funding @ private'!AE12+'Fundg @ proprietary'!AE12</f>
        <v>409839978.38</v>
      </c>
      <c r="BE12" s="1">
        <v>371719179.38</v>
      </c>
      <c r="BF12" s="76">
        <f>+'Funding @ public'!AF12+'Funding @ private'!AF12+'Fundg @ proprietary'!AF12</f>
        <v>371719179.38</v>
      </c>
      <c r="BG12" s="1">
        <v>355207016.62</v>
      </c>
      <c r="BH12" s="76">
        <f>+'Funding @ public'!AG12+'Funding @ private'!AG12+'Fundg @ proprietary'!AG12</f>
        <v>355207016.62</v>
      </c>
      <c r="BI12" s="1">
        <v>371295190.62</v>
      </c>
      <c r="BJ12" s="76">
        <f>+'Funding @ public'!AH12+'Funding @ private'!AH12+'Fundg @ proprietary'!AH12</f>
        <v>371295190.62</v>
      </c>
      <c r="BK12" s="1">
        <v>373410244.30000001</v>
      </c>
      <c r="BL12" s="76">
        <f>+'Funding @ public'!AI12+'Funding @ private'!AI12+'Fundg @ proprietary'!AI12</f>
        <v>373410244.30000001</v>
      </c>
      <c r="BM12" s="1">
        <v>372685901.97000003</v>
      </c>
      <c r="BN12" s="76">
        <f>+'Funding @ public'!AJ12+'Funding @ private'!AJ12+'Fundg @ proprietary'!AJ12</f>
        <v>372685901.97000003</v>
      </c>
    </row>
    <row r="13" spans="1:66">
      <c r="A13" s="1" t="s">
        <v>24</v>
      </c>
      <c r="B13" s="1">
        <f>('Funding @ public'!B13+'Funding @ private'!B13+'Fundg @ proprietary'!B13)</f>
        <v>43682326</v>
      </c>
      <c r="C13" s="1">
        <f>('Funding @ public'!C13+'Funding @ private'!C13+'Fundg @ proprietary'!C13)</f>
        <v>55647510</v>
      </c>
      <c r="D13" s="1">
        <f>('Funding @ public'!D13+'Funding @ private'!D13+'Fundg @ proprietary'!D13)</f>
        <v>105953949</v>
      </c>
      <c r="E13" s="1">
        <v>122528439</v>
      </c>
      <c r="F13" s="1">
        <v>126165827</v>
      </c>
      <c r="G13" s="1">
        <v>123695302</v>
      </c>
      <c r="H13" s="65">
        <f>('Fundg @ proprietary'!G13+'Funding @ private'!G13+'Funding @ public'!G13)</f>
        <v>123694303</v>
      </c>
      <c r="I13" s="1">
        <v>139448629</v>
      </c>
      <c r="J13" s="76">
        <f>('Fundg @ proprietary'!H13+'Funding @ private'!H13+'Funding @ public'!H13)</f>
        <v>139448629</v>
      </c>
      <c r="K13" s="1">
        <v>138797586</v>
      </c>
      <c r="L13" s="76">
        <f>('Fundg @ proprietary'!I13+'Funding @ private'!I13+'Funding @ public'!I13)</f>
        <v>138797586</v>
      </c>
      <c r="M13" s="1">
        <v>125604110</v>
      </c>
      <c r="N13" s="76">
        <f>('Fundg @ proprietary'!J13+'Funding @ private'!J13+'Funding @ public'!J13)</f>
        <v>125604110</v>
      </c>
      <c r="O13" s="1">
        <v>127205979</v>
      </c>
      <c r="P13" s="76">
        <f>('Fundg @ proprietary'!K13+'Funding @ private'!K13+'Funding @ public'!K13)</f>
        <v>127205979</v>
      </c>
      <c r="Q13" s="1">
        <v>124435788</v>
      </c>
      <c r="R13" s="76">
        <f>('Fundg @ proprietary'!L13+'Funding @ private'!L13+'Funding @ public'!L13)</f>
        <v>124435788</v>
      </c>
      <c r="S13" s="1">
        <v>130155957</v>
      </c>
      <c r="T13" s="76">
        <f>('Fundg @ proprietary'!M13+'Funding @ private'!M13+'Funding @ public'!M13)</f>
        <v>130155957</v>
      </c>
      <c r="U13" s="1">
        <v>140856025</v>
      </c>
      <c r="V13" s="76">
        <f>('Fundg @ proprietary'!N13+'Funding @ private'!N13+'Funding @ public'!N13)</f>
        <v>140856025</v>
      </c>
      <c r="W13" s="13">
        <v>157853623</v>
      </c>
      <c r="X13" s="76">
        <f>('Fundg @ proprietary'!O13+'Funding @ private'!O13+'Funding @ public'!O13)</f>
        <v>157853623</v>
      </c>
      <c r="Y13" s="1">
        <v>155622015</v>
      </c>
      <c r="Z13" s="76">
        <f>('Fundg @ proprietary'!P13+'Funding @ private'!P13+'Funding @ public'!P13)</f>
        <v>155622015</v>
      </c>
      <c r="AA13">
        <v>167803233</v>
      </c>
      <c r="AB13" s="76">
        <f>('Fundg @ proprietary'!Q13+'Funding @ private'!Q13+'Funding @ public'!Q13)</f>
        <v>167803233</v>
      </c>
      <c r="AC13">
        <v>206723263</v>
      </c>
      <c r="AD13" s="76">
        <f>('Fundg @ proprietary'!R13+'Funding @ private'!R13+'Funding @ public'!R13)</f>
        <v>206723263</v>
      </c>
      <c r="AE13">
        <v>232679652</v>
      </c>
      <c r="AF13" s="76">
        <f>('Fundg @ proprietary'!S13+'Funding @ private'!S13+'Funding @ public'!S13)</f>
        <v>232679652</v>
      </c>
      <c r="AG13" s="1">
        <v>251329128</v>
      </c>
      <c r="AH13" s="76">
        <f>('Fundg @ proprietary'!T13+'Funding @ private'!T13+'Funding @ public'!T13)</f>
        <v>251329128</v>
      </c>
      <c r="AI13" s="1">
        <v>260301412</v>
      </c>
      <c r="AJ13" s="76">
        <f>('Fundg @ proprietary'!U13+'Funding @ private'!U13+'Funding @ public'!U13)</f>
        <v>260301412</v>
      </c>
      <c r="AK13" s="1">
        <v>221215516</v>
      </c>
      <c r="AL13" s="76">
        <f>('Fundg @ proprietary'!V13+'Funding @ private'!V13+'Funding @ public'!V13)</f>
        <v>221215516</v>
      </c>
      <c r="AM13" s="1">
        <v>217686257</v>
      </c>
      <c r="AN13" s="76">
        <f>('Fundg @ proprietary'!W13+'Funding @ private'!W13+'Funding @ public'!W13)</f>
        <v>217686257</v>
      </c>
      <c r="AO13" s="1">
        <v>231139887</v>
      </c>
      <c r="AP13" s="76">
        <f>('Fundg @ proprietary'!X13+'Funding @ private'!X13+'Funding @ public'!X13)</f>
        <v>231139887</v>
      </c>
      <c r="AQ13" s="1">
        <v>264735564</v>
      </c>
      <c r="AR13" s="76">
        <f>('Fundg @ proprietary'!Y13+'Funding @ private'!Y13+'Funding @ public'!Y13)</f>
        <v>264735564</v>
      </c>
      <c r="AS13" s="37">
        <v>392885876.59000003</v>
      </c>
      <c r="AT13" s="76">
        <f>'Fundg @ proprietary'!Z13+'Funding @ private'!Z13+'Funding @ public'!Z13</f>
        <v>392885876.58999997</v>
      </c>
      <c r="AU13" s="37">
        <v>452458043.10000002</v>
      </c>
      <c r="AV13" s="76">
        <f>+'Funding @ public'!AA13+'Funding @ private'!AA13+'Fundg @ proprietary'!AA13</f>
        <v>452458043.10000014</v>
      </c>
      <c r="AW13" s="37">
        <v>439681574.29999995</v>
      </c>
      <c r="AX13" s="76">
        <f>+'Funding @ public'!AB13+'Funding @ private'!AB13+'Fundg @ proprietary'!AB13</f>
        <v>439681574.29999995</v>
      </c>
      <c r="AY13" s="1">
        <v>410459106.98000002</v>
      </c>
      <c r="AZ13" s="76">
        <f>+'Funding @ public'!AC13+'Funding @ private'!AC13+'Fundg @ proprietary'!AC13</f>
        <v>410459106.98000002</v>
      </c>
      <c r="BA13" s="1">
        <v>407467009.3599999</v>
      </c>
      <c r="BB13" s="76">
        <f>+'Funding @ public'!AD13+'Funding @ private'!AD13+'Fundg @ proprietary'!AD13</f>
        <v>407467009.3599999</v>
      </c>
      <c r="BC13" s="1">
        <v>411539848.55000007</v>
      </c>
      <c r="BD13" s="76">
        <f>+'Funding @ public'!AE13+'Funding @ private'!AE13+'Fundg @ proprietary'!AE13</f>
        <v>411539848.55000001</v>
      </c>
      <c r="BE13" s="1">
        <v>394952294.74000007</v>
      </c>
      <c r="BF13" s="76">
        <f>+'Funding @ public'!AF13+'Funding @ private'!AF13+'Fundg @ proprietary'!AF13</f>
        <v>394952294.74000001</v>
      </c>
      <c r="BG13" s="1">
        <v>389531621.69999999</v>
      </c>
      <c r="BH13" s="76">
        <f>+'Funding @ public'!AG13+'Funding @ private'!AG13+'Fundg @ proprietary'!AG13</f>
        <v>389531621.69999999</v>
      </c>
      <c r="BI13" s="1">
        <v>422840018.56</v>
      </c>
      <c r="BJ13" s="76">
        <f>+'Funding @ public'!AH13+'Funding @ private'!AH13+'Fundg @ proprietary'!AH13</f>
        <v>422840018.56</v>
      </c>
      <c r="BK13" s="1">
        <v>446068138.22000009</v>
      </c>
      <c r="BL13" s="76">
        <f>+'Funding @ public'!AI13+'Funding @ private'!AI13+'Fundg @ proprietary'!AI13</f>
        <v>446068138.22000009</v>
      </c>
      <c r="BM13" s="1">
        <v>455116993.53999984</v>
      </c>
      <c r="BN13" s="76">
        <f>+'Funding @ public'!AJ13+'Funding @ private'!AJ13+'Fundg @ proprietary'!AJ13</f>
        <v>455116993.53999984</v>
      </c>
    </row>
    <row r="14" spans="1:66">
      <c r="A14" s="1" t="s">
        <v>25</v>
      </c>
      <c r="B14" s="1">
        <f>('Funding @ public'!B14+'Funding @ private'!B14+'Fundg @ proprietary'!B14)</f>
        <v>33709069</v>
      </c>
      <c r="C14" s="1">
        <f>('Funding @ public'!C14+'Funding @ private'!C14+'Fundg @ proprietary'!C14)</f>
        <v>37891315</v>
      </c>
      <c r="D14" s="1">
        <f>('Funding @ public'!D14+'Funding @ private'!D14+'Fundg @ proprietary'!D14)</f>
        <v>38780065</v>
      </c>
      <c r="E14" s="1">
        <v>44709022</v>
      </c>
      <c r="F14" s="1">
        <v>48968656</v>
      </c>
      <c r="G14" s="1">
        <v>49823532</v>
      </c>
      <c r="H14" s="65">
        <f>('Fundg @ proprietary'!G14+'Funding @ private'!G14+'Funding @ public'!G14)</f>
        <v>49830689</v>
      </c>
      <c r="I14" s="1">
        <v>65330576</v>
      </c>
      <c r="J14" s="76">
        <f>('Fundg @ proprietary'!H14+'Funding @ private'!H14+'Funding @ public'!H14)</f>
        <v>65330576</v>
      </c>
      <c r="K14" s="1">
        <v>76637221</v>
      </c>
      <c r="L14" s="76">
        <f>('Fundg @ proprietary'!I14+'Funding @ private'!I14+'Funding @ public'!I14)</f>
        <v>76637221</v>
      </c>
      <c r="M14" s="1">
        <v>70700207</v>
      </c>
      <c r="N14" s="76">
        <f>('Fundg @ proprietary'!J14+'Funding @ private'!J14+'Funding @ public'!J14)</f>
        <v>70700207</v>
      </c>
      <c r="O14" s="1">
        <v>71243738</v>
      </c>
      <c r="P14" s="76">
        <f>('Fundg @ proprietary'!K14+'Funding @ private'!K14+'Funding @ public'!K14)</f>
        <v>71243738</v>
      </c>
      <c r="Q14" s="1">
        <v>71755345</v>
      </c>
      <c r="R14" s="76">
        <f>('Fundg @ proprietary'!L14+'Funding @ private'!L14+'Funding @ public'!L14)</f>
        <v>71755345</v>
      </c>
      <c r="S14" s="1">
        <v>76949202</v>
      </c>
      <c r="T14" s="76">
        <f>('Fundg @ proprietary'!M14+'Funding @ private'!M14+'Funding @ public'!M14)</f>
        <v>76949202</v>
      </c>
      <c r="U14" s="1">
        <v>85095660</v>
      </c>
      <c r="V14" s="76">
        <f>('Fundg @ proprietary'!N14+'Funding @ private'!N14+'Funding @ public'!N14)</f>
        <v>85095660</v>
      </c>
      <c r="W14" s="13">
        <v>97666916</v>
      </c>
      <c r="X14" s="76">
        <f>('Fundg @ proprietary'!O14+'Funding @ private'!O14+'Funding @ public'!O14)</f>
        <v>97666916</v>
      </c>
      <c r="Y14" s="1">
        <v>95049827</v>
      </c>
      <c r="Z14" s="76">
        <f>('Fundg @ proprietary'!P14+'Funding @ private'!P14+'Funding @ public'!P14)</f>
        <v>95049827</v>
      </c>
      <c r="AA14">
        <v>104256989</v>
      </c>
      <c r="AB14" s="76">
        <f>('Fundg @ proprietary'!Q14+'Funding @ private'!Q14+'Funding @ public'!Q14)</f>
        <v>104256989</v>
      </c>
      <c r="AC14">
        <v>129602502</v>
      </c>
      <c r="AD14" s="76">
        <f>('Fundg @ proprietary'!R14+'Funding @ private'!R14+'Funding @ public'!R14)</f>
        <v>129602502</v>
      </c>
      <c r="AE14">
        <v>143461054</v>
      </c>
      <c r="AF14" s="76">
        <f>('Fundg @ proprietary'!S14+'Funding @ private'!S14+'Funding @ public'!S14)</f>
        <v>143461054</v>
      </c>
      <c r="AG14" s="1">
        <v>155642212</v>
      </c>
      <c r="AH14" s="76">
        <f>('Fundg @ proprietary'!T14+'Funding @ private'!T14+'Funding @ public'!T14)</f>
        <v>155642212</v>
      </c>
      <c r="AI14" s="1">
        <v>161313277</v>
      </c>
      <c r="AJ14" s="76">
        <f>('Fundg @ proprietary'!U14+'Funding @ private'!U14+'Funding @ public'!U14)</f>
        <v>161313277</v>
      </c>
      <c r="AK14" s="1">
        <v>153866061</v>
      </c>
      <c r="AL14" s="76">
        <f>('Fundg @ proprietary'!V14+'Funding @ private'!V14+'Funding @ public'!V14)</f>
        <v>153866061</v>
      </c>
      <c r="AM14" s="1">
        <v>154604137</v>
      </c>
      <c r="AN14" s="76">
        <f>('Fundg @ proprietary'!W14+'Funding @ private'!W14+'Funding @ public'!W14)</f>
        <v>154604137</v>
      </c>
      <c r="AO14" s="1">
        <v>177140826</v>
      </c>
      <c r="AP14" s="76">
        <f>('Fundg @ proprietary'!X14+'Funding @ private'!X14+'Funding @ public'!X14)</f>
        <v>177140826</v>
      </c>
      <c r="AQ14" s="1">
        <v>225541193</v>
      </c>
      <c r="AR14" s="76">
        <f>('Fundg @ proprietary'!Y14+'Funding @ private'!Y14+'Funding @ public'!Y14)</f>
        <v>225541193</v>
      </c>
      <c r="AS14" s="37">
        <v>353186939.20999998</v>
      </c>
      <c r="AT14" s="76">
        <f>'Fundg @ proprietary'!Z14+'Funding @ private'!Z14+'Funding @ public'!Z14</f>
        <v>353186939.21000004</v>
      </c>
      <c r="AU14" s="37">
        <v>426102457.23999995</v>
      </c>
      <c r="AV14" s="76">
        <f>+'Funding @ public'!AA14+'Funding @ private'!AA14+'Fundg @ proprietary'!AA14</f>
        <v>426102457.24000007</v>
      </c>
      <c r="AW14" s="37">
        <v>432643940.44999993</v>
      </c>
      <c r="AX14" s="76">
        <f>+'Funding @ public'!AB14+'Funding @ private'!AB14+'Fundg @ proprietary'!AB14</f>
        <v>432643940.44999999</v>
      </c>
      <c r="AY14" s="1">
        <v>413504371.47000003</v>
      </c>
      <c r="AZ14" s="76">
        <f>+'Funding @ public'!AC14+'Funding @ private'!AC14+'Fundg @ proprietary'!AC14</f>
        <v>413504371.47000003</v>
      </c>
      <c r="BA14" s="1">
        <v>398629463.04999995</v>
      </c>
      <c r="BB14" s="76">
        <f>+'Funding @ public'!AD14+'Funding @ private'!AD14+'Fundg @ proprietary'!AD14</f>
        <v>398629463.04999995</v>
      </c>
      <c r="BC14" s="1">
        <v>402788886.59000003</v>
      </c>
      <c r="BD14" s="76">
        <f>+'Funding @ public'!AE14+'Funding @ private'!AE14+'Fundg @ proprietary'!AE14</f>
        <v>402788886.58999991</v>
      </c>
      <c r="BE14" s="1">
        <v>377359985.81000006</v>
      </c>
      <c r="BF14" s="76">
        <f>+'Funding @ public'!AF14+'Funding @ private'!AF14+'Fundg @ proprietary'!AF14</f>
        <v>377359985.80999994</v>
      </c>
      <c r="BG14" s="1">
        <v>362073742.03000003</v>
      </c>
      <c r="BH14" s="76">
        <f>+'Funding @ public'!AG14+'Funding @ private'!AG14+'Fundg @ proprietary'!AG14</f>
        <v>362073742.03000003</v>
      </c>
      <c r="BI14" s="1">
        <v>381423170.76999998</v>
      </c>
      <c r="BJ14" s="76">
        <f>+'Funding @ public'!AH14+'Funding @ private'!AH14+'Fundg @ proprietary'!AH14</f>
        <v>381423170.76999998</v>
      </c>
      <c r="BK14" s="1">
        <v>383856484.29999995</v>
      </c>
      <c r="BL14" s="76">
        <f>+'Funding @ public'!AI14+'Funding @ private'!AI14+'Fundg @ proprietary'!AI14</f>
        <v>383856484.29999995</v>
      </c>
      <c r="BM14" s="1">
        <v>379102657.84999996</v>
      </c>
      <c r="BN14" s="76">
        <f>+'Funding @ public'!AJ14+'Funding @ private'!AJ14+'Fundg @ proprietary'!AJ14</f>
        <v>379102657.85000002</v>
      </c>
    </row>
    <row r="15" spans="1:66">
      <c r="A15" s="1" t="s">
        <v>26</v>
      </c>
      <c r="B15" s="1">
        <f>('Funding @ public'!B15+'Funding @ private'!B15+'Fundg @ proprietary'!B15)</f>
        <v>37534842</v>
      </c>
      <c r="C15" s="1">
        <f>('Funding @ public'!C15+'Funding @ private'!C15+'Fundg @ proprietary'!C15)</f>
        <v>43280476</v>
      </c>
      <c r="D15" s="1">
        <f>('Funding @ public'!D15+'Funding @ private'!D15+'Fundg @ proprietary'!D15)</f>
        <v>55662576</v>
      </c>
      <c r="E15" s="1">
        <v>68940260</v>
      </c>
      <c r="F15" s="1">
        <v>74493079</v>
      </c>
      <c r="G15" s="1">
        <v>78788387</v>
      </c>
      <c r="H15" s="65">
        <f>('Fundg @ proprietary'!G15+'Funding @ private'!G15+'Funding @ public'!G15)</f>
        <v>78790110</v>
      </c>
      <c r="I15" s="1">
        <v>87486896</v>
      </c>
      <c r="J15" s="76">
        <f>('Fundg @ proprietary'!H15+'Funding @ private'!H15+'Funding @ public'!H15)</f>
        <v>87486896</v>
      </c>
      <c r="K15" s="1">
        <v>87121050</v>
      </c>
      <c r="L15" s="76">
        <f>('Fundg @ proprietary'!I15+'Funding @ private'!I15+'Funding @ public'!I15)</f>
        <v>87121050</v>
      </c>
      <c r="M15" s="1">
        <v>83408929</v>
      </c>
      <c r="N15" s="76">
        <f>('Fundg @ proprietary'!J15+'Funding @ private'!J15+'Funding @ public'!J15)</f>
        <v>83408929</v>
      </c>
      <c r="O15" s="1">
        <v>80602633</v>
      </c>
      <c r="P15" s="76">
        <f>('Fundg @ proprietary'!K15+'Funding @ private'!K15+'Funding @ public'!K15)</f>
        <v>80602633</v>
      </c>
      <c r="Q15" s="1">
        <v>78914036</v>
      </c>
      <c r="R15" s="76">
        <f>('Fundg @ proprietary'!L15+'Funding @ private'!L15+'Funding @ public'!L15)</f>
        <v>78914036</v>
      </c>
      <c r="S15" s="1">
        <v>86101995</v>
      </c>
      <c r="T15" s="76">
        <f>('Fundg @ proprietary'!M15+'Funding @ private'!M15+'Funding @ public'!M15)</f>
        <v>86101995</v>
      </c>
      <c r="U15" s="1">
        <v>96534401</v>
      </c>
      <c r="V15" s="76">
        <f>('Fundg @ proprietary'!N15+'Funding @ private'!N15+'Funding @ public'!N15)</f>
        <v>96534401</v>
      </c>
      <c r="W15" s="13">
        <v>110029895</v>
      </c>
      <c r="X15" s="76">
        <f>('Fundg @ proprietary'!O15+'Funding @ private'!O15+'Funding @ public'!O15)</f>
        <v>110029895</v>
      </c>
      <c r="Y15" s="1">
        <v>112747103</v>
      </c>
      <c r="Z15" s="76">
        <f>('Fundg @ proprietary'!P15+'Funding @ private'!P15+'Funding @ public'!P15)</f>
        <v>112747103</v>
      </c>
      <c r="AA15">
        <v>127528659</v>
      </c>
      <c r="AB15" s="76">
        <f>('Fundg @ proprietary'!Q15+'Funding @ private'!Q15+'Funding @ public'!Q15)</f>
        <v>127528659</v>
      </c>
      <c r="AC15">
        <v>166370375</v>
      </c>
      <c r="AD15" s="76">
        <f>('Fundg @ proprietary'!R15+'Funding @ private'!R15+'Funding @ public'!R15)</f>
        <v>166370375</v>
      </c>
      <c r="AE15">
        <v>193163840</v>
      </c>
      <c r="AF15" s="76">
        <f>('Fundg @ proprietary'!S15+'Funding @ private'!S15+'Funding @ public'!S15)</f>
        <v>193163840</v>
      </c>
      <c r="AG15" s="1">
        <v>207006470</v>
      </c>
      <c r="AH15" s="76">
        <f>('Fundg @ proprietary'!T15+'Funding @ private'!T15+'Funding @ public'!T15)</f>
        <v>207006470</v>
      </c>
      <c r="AI15" s="1">
        <v>209655698</v>
      </c>
      <c r="AJ15" s="76">
        <f>('Fundg @ proprietary'!U15+'Funding @ private'!U15+'Funding @ public'!U15)</f>
        <v>209655698</v>
      </c>
      <c r="AK15" s="1">
        <v>197496672</v>
      </c>
      <c r="AL15" s="76">
        <f>('Fundg @ proprietary'!V15+'Funding @ private'!V15+'Funding @ public'!V15)</f>
        <v>197496672</v>
      </c>
      <c r="AM15" s="1">
        <v>199832654</v>
      </c>
      <c r="AN15" s="76">
        <f>('Fundg @ proprietary'!W15+'Funding @ private'!W15+'Funding @ public'!W15)</f>
        <v>199832654</v>
      </c>
      <c r="AO15" s="1">
        <v>218782069</v>
      </c>
      <c r="AP15" s="76">
        <f>('Fundg @ proprietary'!X15+'Funding @ private'!X15+'Funding @ public'!X15)</f>
        <v>218782069</v>
      </c>
      <c r="AQ15" s="1">
        <v>259230563</v>
      </c>
      <c r="AR15" s="76">
        <f>('Fundg @ proprietary'!Y15+'Funding @ private'!Y15+'Funding @ public'!Y15)</f>
        <v>259230563</v>
      </c>
      <c r="AS15" s="37">
        <v>414873825.63</v>
      </c>
      <c r="AT15" s="76">
        <f>'Fundg @ proprietary'!Z15+'Funding @ private'!Z15+'Funding @ public'!Z15</f>
        <v>414873825.63</v>
      </c>
      <c r="AU15" s="37">
        <v>453610587.42000002</v>
      </c>
      <c r="AV15" s="76">
        <f>+'Funding @ public'!AA15+'Funding @ private'!AA15+'Fundg @ proprietary'!AA15</f>
        <v>453610587.42000002</v>
      </c>
      <c r="AW15" s="37">
        <v>416151109.74000001</v>
      </c>
      <c r="AX15" s="76">
        <f>+'Funding @ public'!AB15+'Funding @ private'!AB15+'Fundg @ proprietary'!AB15</f>
        <v>416151109.74000001</v>
      </c>
      <c r="AY15" s="1">
        <v>370702398.43000001</v>
      </c>
      <c r="AZ15" s="76">
        <f>+'Funding @ public'!AC15+'Funding @ private'!AC15+'Fundg @ proprietary'!AC15</f>
        <v>370702398.43000001</v>
      </c>
      <c r="BA15" s="1">
        <v>354363714.13</v>
      </c>
      <c r="BB15" s="76">
        <f>+'Funding @ public'!AD15+'Funding @ private'!AD15+'Fundg @ proprietary'!AD15</f>
        <v>354363714.13</v>
      </c>
      <c r="BC15" s="1">
        <v>351717301.34000003</v>
      </c>
      <c r="BD15" s="76">
        <f>+'Funding @ public'!AE15+'Funding @ private'!AE15+'Fundg @ proprietary'!AE15</f>
        <v>351717301.34000003</v>
      </c>
      <c r="BE15" s="1">
        <v>335101992.02999997</v>
      </c>
      <c r="BF15" s="76">
        <f>+'Funding @ public'!AF15+'Funding @ private'!AF15+'Fundg @ proprietary'!AF15</f>
        <v>335101992.02999997</v>
      </c>
      <c r="BG15" s="1">
        <v>325853235.98999995</v>
      </c>
      <c r="BH15" s="76">
        <f>+'Funding @ public'!AG15+'Funding @ private'!AG15+'Fundg @ proprietary'!AG15</f>
        <v>325853235.98999995</v>
      </c>
      <c r="BI15" s="1">
        <v>341608953.34999996</v>
      </c>
      <c r="BJ15" s="76">
        <f>+'Funding @ public'!AH15+'Funding @ private'!AH15+'Fundg @ proprietary'!AH15</f>
        <v>341608953.35000002</v>
      </c>
      <c r="BK15" s="1">
        <v>338058090.03999996</v>
      </c>
      <c r="BL15" s="76">
        <f>+'Funding @ public'!AI15+'Funding @ private'!AI15+'Fundg @ proprietary'!AI15</f>
        <v>338058090.03999996</v>
      </c>
      <c r="BM15" s="1">
        <v>331867455.53999996</v>
      </c>
      <c r="BN15" s="76">
        <f>+'Funding @ public'!AJ15+'Funding @ private'!AJ15+'Fundg @ proprietary'!AJ15</f>
        <v>331867455.53999996</v>
      </c>
    </row>
    <row r="16" spans="1:66">
      <c r="A16" s="1" t="s">
        <v>27</v>
      </c>
      <c r="B16" s="1">
        <f>('Funding @ public'!B16+'Funding @ private'!B16+'Fundg @ proprietary'!B16)</f>
        <v>61214600</v>
      </c>
      <c r="C16" s="1">
        <f>('Funding @ public'!C16+'Funding @ private'!C16+'Fundg @ proprietary'!C16)</f>
        <v>57790379</v>
      </c>
      <c r="D16" s="1">
        <f>('Funding @ public'!D16+'Funding @ private'!D16+'Fundg @ proprietary'!D16)</f>
        <v>65635303</v>
      </c>
      <c r="E16" s="1">
        <v>77990437</v>
      </c>
      <c r="F16" s="1">
        <v>81291094</v>
      </c>
      <c r="G16" s="1">
        <v>87363457</v>
      </c>
      <c r="H16" s="65">
        <f>('Fundg @ proprietary'!G16+'Funding @ private'!G16+'Funding @ public'!G16)</f>
        <v>87367372</v>
      </c>
      <c r="I16" s="1">
        <v>104892658</v>
      </c>
      <c r="J16" s="76">
        <f>('Fundg @ proprietary'!H16+'Funding @ private'!H16+'Funding @ public'!H16)</f>
        <v>104892658</v>
      </c>
      <c r="K16" s="1">
        <v>113206077</v>
      </c>
      <c r="L16" s="76">
        <f>('Fundg @ proprietary'!I16+'Funding @ private'!I16+'Funding @ public'!I16)</f>
        <v>113206077</v>
      </c>
      <c r="M16" s="1">
        <v>110835083</v>
      </c>
      <c r="N16" s="76">
        <f>('Fundg @ proprietary'!J16+'Funding @ private'!J16+'Funding @ public'!J16)</f>
        <v>110835083</v>
      </c>
      <c r="O16" s="1">
        <v>113767600</v>
      </c>
      <c r="P16" s="76">
        <f>('Fundg @ proprietary'!K16+'Funding @ private'!K16+'Funding @ public'!K16)</f>
        <v>113767600</v>
      </c>
      <c r="Q16" s="1">
        <v>113617230</v>
      </c>
      <c r="R16" s="76">
        <f>('Fundg @ proprietary'!L16+'Funding @ private'!L16+'Funding @ public'!L16)</f>
        <v>113617230</v>
      </c>
      <c r="S16" s="1">
        <v>119539718</v>
      </c>
      <c r="T16" s="76">
        <f>('Fundg @ proprietary'!M16+'Funding @ private'!M16+'Funding @ public'!M16)</f>
        <v>119539718</v>
      </c>
      <c r="U16" s="1">
        <v>138106684</v>
      </c>
      <c r="V16" s="76">
        <f>('Fundg @ proprietary'!N16+'Funding @ private'!N16+'Funding @ public'!N16)</f>
        <v>138106684</v>
      </c>
      <c r="W16" s="13">
        <v>164596592</v>
      </c>
      <c r="X16" s="76">
        <f>('Fundg @ proprietary'!O16+'Funding @ private'!O16+'Funding @ public'!O16)</f>
        <v>164596592</v>
      </c>
      <c r="Y16" s="1">
        <v>168907093</v>
      </c>
      <c r="Z16" s="76">
        <f>('Fundg @ proprietary'!P16+'Funding @ private'!P16+'Funding @ public'!P16)</f>
        <v>168907093</v>
      </c>
      <c r="AA16">
        <v>189906108</v>
      </c>
      <c r="AB16" s="76">
        <f>('Fundg @ proprietary'!Q16+'Funding @ private'!Q16+'Funding @ public'!Q16)</f>
        <v>189906108</v>
      </c>
      <c r="AC16">
        <v>257593068</v>
      </c>
      <c r="AD16" s="76">
        <f>('Fundg @ proprietary'!R16+'Funding @ private'!R16+'Funding @ public'!R16)</f>
        <v>257593068</v>
      </c>
      <c r="AE16">
        <v>319548962</v>
      </c>
      <c r="AF16" s="76">
        <f>('Fundg @ proprietary'!S16+'Funding @ private'!S16+'Funding @ public'!S16)</f>
        <v>319548962</v>
      </c>
      <c r="AG16" s="1">
        <v>359349225</v>
      </c>
      <c r="AH16" s="76">
        <f>('Fundg @ proprietary'!T16+'Funding @ private'!T16+'Funding @ public'!T16)</f>
        <v>359349225</v>
      </c>
      <c r="AI16" s="1">
        <v>369015574</v>
      </c>
      <c r="AJ16" s="76">
        <f>('Fundg @ proprietary'!U16+'Funding @ private'!U16+'Funding @ public'!U16)</f>
        <v>369015574</v>
      </c>
      <c r="AK16" s="1">
        <v>357705639</v>
      </c>
      <c r="AL16" s="76">
        <f>('Fundg @ proprietary'!V16+'Funding @ private'!V16+'Funding @ public'!V16)</f>
        <v>357705639</v>
      </c>
      <c r="AM16" s="1">
        <v>359688011</v>
      </c>
      <c r="AN16" s="76">
        <f>('Fundg @ proprietary'!W16+'Funding @ private'!W16+'Funding @ public'!W16)</f>
        <v>359688011</v>
      </c>
      <c r="AO16" s="1">
        <v>402838404</v>
      </c>
      <c r="AP16" s="76">
        <f>('Fundg @ proprietary'!X16+'Funding @ private'!X16+'Funding @ public'!X16)</f>
        <v>402838404</v>
      </c>
      <c r="AQ16" s="1">
        <v>497700903</v>
      </c>
      <c r="AR16" s="76">
        <f>('Fundg @ proprietary'!Y16+'Funding @ private'!Y16+'Funding @ public'!Y16)</f>
        <v>497700903</v>
      </c>
      <c r="AS16" s="37">
        <v>834947171.30000019</v>
      </c>
      <c r="AT16" s="76">
        <f>'Fundg @ proprietary'!Z16+'Funding @ private'!Z16+'Funding @ public'!Z16</f>
        <v>834947171.29999995</v>
      </c>
      <c r="AU16" s="37">
        <v>996855980.90000045</v>
      </c>
      <c r="AV16" s="76">
        <f>+'Funding @ public'!AA16+'Funding @ private'!AA16+'Fundg @ proprietary'!AA16</f>
        <v>996855980.90000021</v>
      </c>
      <c r="AW16" s="37">
        <v>946717102.15999985</v>
      </c>
      <c r="AX16" s="76">
        <f>+'Funding @ public'!AB16+'Funding @ private'!AB16+'Fundg @ proprietary'!AB16</f>
        <v>946717102.15999985</v>
      </c>
      <c r="AY16" s="1">
        <v>925125593.59000051</v>
      </c>
      <c r="AZ16" s="76">
        <f>+'Funding @ public'!AC16+'Funding @ private'!AC16+'Fundg @ proprietary'!AC16</f>
        <v>925125593.59000051</v>
      </c>
      <c r="BA16" s="1">
        <v>912539706.01000011</v>
      </c>
      <c r="BB16" s="76">
        <f>+'Funding @ public'!AD16+'Funding @ private'!AD16+'Fundg @ proprietary'!AD16</f>
        <v>912539706.01000023</v>
      </c>
      <c r="BC16" s="1">
        <v>888769155.15999985</v>
      </c>
      <c r="BD16" s="76">
        <f>+'Funding @ public'!AE16+'Funding @ private'!AE16+'Fundg @ proprietary'!AE16</f>
        <v>888769155.16000009</v>
      </c>
      <c r="BE16" s="1">
        <v>826673535.38000047</v>
      </c>
      <c r="BF16" s="76">
        <f>+'Funding @ public'!AF16+'Funding @ private'!AF16+'Fundg @ proprietary'!AF16</f>
        <v>826673535.38000011</v>
      </c>
      <c r="BG16" s="1">
        <v>784776328.46000016</v>
      </c>
      <c r="BH16" s="76">
        <f>+'Funding @ public'!AG16+'Funding @ private'!AG16+'Fundg @ proprietary'!AG16</f>
        <v>784776328.46000016</v>
      </c>
      <c r="BI16" s="1">
        <v>829236399.33999991</v>
      </c>
      <c r="BJ16" s="76">
        <f>+'Funding @ public'!AH16+'Funding @ private'!AH16+'Fundg @ proprietary'!AH16</f>
        <v>829236399.33999979</v>
      </c>
      <c r="BK16" s="1">
        <v>818424194.13999963</v>
      </c>
      <c r="BL16" s="76">
        <f>+'Funding @ public'!AI16+'Funding @ private'!AI16+'Fundg @ proprietary'!AI16</f>
        <v>818424194.13999963</v>
      </c>
      <c r="BM16" s="1">
        <v>819777241.91999996</v>
      </c>
      <c r="BN16" s="76">
        <f>+'Funding @ public'!AJ16+'Funding @ private'!AJ16+'Fundg @ proprietary'!AJ16</f>
        <v>819777241.92000008</v>
      </c>
    </row>
    <row r="17" spans="1:66">
      <c r="A17" s="1" t="s">
        <v>28</v>
      </c>
      <c r="B17" s="1">
        <f>('Funding @ public'!B17+'Funding @ private'!B17+'Fundg @ proprietary'!B17)</f>
        <v>29492439</v>
      </c>
      <c r="C17" s="1">
        <f>('Funding @ public'!C17+'Funding @ private'!C17+'Fundg @ proprietary'!C17)</f>
        <v>35244564</v>
      </c>
      <c r="D17" s="1">
        <f>('Funding @ public'!D17+'Funding @ private'!D17+'Fundg @ proprietary'!D17)</f>
        <v>60979250</v>
      </c>
      <c r="E17" s="1">
        <v>75949971</v>
      </c>
      <c r="F17" s="1">
        <v>83379156</v>
      </c>
      <c r="G17" s="1">
        <v>85947919</v>
      </c>
      <c r="H17" s="65">
        <f>('Fundg @ proprietary'!G17+'Funding @ private'!G17+'Funding @ public'!G17)</f>
        <v>85944294</v>
      </c>
      <c r="I17" s="1">
        <v>99270406</v>
      </c>
      <c r="J17" s="76">
        <f>('Fundg @ proprietary'!H17+'Funding @ private'!H17+'Funding @ public'!H17)</f>
        <v>99270406</v>
      </c>
      <c r="K17" s="1">
        <v>102938483</v>
      </c>
      <c r="L17" s="76">
        <f>('Fundg @ proprietary'!I17+'Funding @ private'!I17+'Funding @ public'!I17)</f>
        <v>102938483</v>
      </c>
      <c r="M17" s="1">
        <v>93369430</v>
      </c>
      <c r="N17" s="76">
        <f>('Fundg @ proprietary'!J17+'Funding @ private'!J17+'Funding @ public'!J17)</f>
        <v>93369430</v>
      </c>
      <c r="O17" s="1">
        <v>92360134</v>
      </c>
      <c r="P17" s="76">
        <f>('Fundg @ proprietary'!K17+'Funding @ private'!K17+'Funding @ public'!K17)</f>
        <v>92360134</v>
      </c>
      <c r="Q17" s="1">
        <v>89109930</v>
      </c>
      <c r="R17" s="76">
        <f>('Fundg @ proprietary'!L17+'Funding @ private'!L17+'Funding @ public'!L17)</f>
        <v>89109930</v>
      </c>
      <c r="S17" s="1">
        <v>92218918</v>
      </c>
      <c r="T17" s="76">
        <f>('Fundg @ proprietary'!M17+'Funding @ private'!M17+'Funding @ public'!M17)</f>
        <v>92218918</v>
      </c>
      <c r="U17" s="1">
        <v>96770016</v>
      </c>
      <c r="V17" s="76">
        <f>('Fundg @ proprietary'!N17+'Funding @ private'!N17+'Funding @ public'!N17)</f>
        <v>96770016</v>
      </c>
      <c r="W17" s="13">
        <v>110502438</v>
      </c>
      <c r="X17" s="76">
        <f>('Fundg @ proprietary'!O17+'Funding @ private'!O17+'Funding @ public'!O17)</f>
        <v>110502438</v>
      </c>
      <c r="Y17" s="1">
        <v>109070871</v>
      </c>
      <c r="Z17" s="76">
        <f>('Fundg @ proprietary'!P17+'Funding @ private'!P17+'Funding @ public'!P17)</f>
        <v>109070871</v>
      </c>
      <c r="AA17">
        <v>119685497</v>
      </c>
      <c r="AB17" s="76">
        <f>('Fundg @ proprietary'!Q17+'Funding @ private'!Q17+'Funding @ public'!Q17)</f>
        <v>119685497</v>
      </c>
      <c r="AC17">
        <v>150254863</v>
      </c>
      <c r="AD17" s="76">
        <f>('Fundg @ proprietary'!R17+'Funding @ private'!R17+'Funding @ public'!R17)</f>
        <v>150254863</v>
      </c>
      <c r="AE17">
        <v>176490859</v>
      </c>
      <c r="AF17" s="76">
        <f>('Fundg @ proprietary'!S17+'Funding @ private'!S17+'Funding @ public'!S17)</f>
        <v>176490859</v>
      </c>
      <c r="AG17" s="1">
        <v>192700003</v>
      </c>
      <c r="AH17" s="76">
        <f>('Fundg @ proprietary'!T17+'Funding @ private'!T17+'Funding @ public'!T17)</f>
        <v>192700003</v>
      </c>
      <c r="AI17" s="1">
        <v>196652717</v>
      </c>
      <c r="AJ17" s="76">
        <f>('Fundg @ proprietary'!U17+'Funding @ private'!U17+'Funding @ public'!U17)</f>
        <v>196652717</v>
      </c>
      <c r="AK17" s="1">
        <v>183129378</v>
      </c>
      <c r="AL17" s="76">
        <f>('Fundg @ proprietary'!V17+'Funding @ private'!V17+'Funding @ public'!V17)</f>
        <v>183129378</v>
      </c>
      <c r="AM17" s="1">
        <v>172695572</v>
      </c>
      <c r="AN17" s="76">
        <f>('Fundg @ proprietary'!W17+'Funding @ private'!W17+'Funding @ public'!W17)</f>
        <v>172695572</v>
      </c>
      <c r="AO17" s="1">
        <v>180241036</v>
      </c>
      <c r="AP17" s="76">
        <f>('Fundg @ proprietary'!X17+'Funding @ private'!X17+'Funding @ public'!X17)</f>
        <v>180241036</v>
      </c>
      <c r="AQ17" s="1">
        <v>208545928</v>
      </c>
      <c r="AR17" s="76">
        <f>('Fundg @ proprietary'!Y17+'Funding @ private'!Y17+'Funding @ public'!Y17)</f>
        <v>208545928</v>
      </c>
      <c r="AS17" s="37">
        <v>326132984.41999996</v>
      </c>
      <c r="AT17" s="76">
        <f>'Fundg @ proprietary'!Z17+'Funding @ private'!Z17+'Funding @ public'!Z17</f>
        <v>326132984.42000002</v>
      </c>
      <c r="AU17" s="37">
        <v>385352670.47000009</v>
      </c>
      <c r="AV17" s="76">
        <f>+'Funding @ public'!AA17+'Funding @ private'!AA17+'Fundg @ proprietary'!AA17</f>
        <v>385352670.46999997</v>
      </c>
      <c r="AW17" s="37">
        <v>365422083.3300001</v>
      </c>
      <c r="AX17" s="76">
        <f>+'Funding @ public'!AB17+'Funding @ private'!AB17+'Fundg @ proprietary'!AB17</f>
        <v>365422083.3300001</v>
      </c>
      <c r="AY17" s="1">
        <v>343485789.20999998</v>
      </c>
      <c r="AZ17" s="76">
        <f>+'Funding @ public'!AC17+'Funding @ private'!AC17+'Fundg @ proprietary'!AC17</f>
        <v>343485789.20999998</v>
      </c>
      <c r="BA17" s="1">
        <v>325131880.08000004</v>
      </c>
      <c r="BB17" s="76">
        <f>+'Funding @ public'!AD17+'Funding @ private'!AD17+'Fundg @ proprietary'!AD17</f>
        <v>325131880.07999998</v>
      </c>
      <c r="BC17" s="1">
        <v>323549600.96000004</v>
      </c>
      <c r="BD17" s="76">
        <f>+'Funding @ public'!AE17+'Funding @ private'!AE17+'Fundg @ proprietary'!AE17</f>
        <v>323549600.9600001</v>
      </c>
      <c r="BE17" s="1">
        <v>313202856.18999988</v>
      </c>
      <c r="BF17" s="76">
        <f>+'Funding @ public'!AF17+'Funding @ private'!AF17+'Fundg @ proprietary'!AF17</f>
        <v>313202856.19</v>
      </c>
      <c r="BG17" s="1">
        <v>306194046.21999997</v>
      </c>
      <c r="BH17" s="76">
        <f>+'Funding @ public'!AG17+'Funding @ private'!AG17+'Fundg @ proprietary'!AG17</f>
        <v>306194046.21999997</v>
      </c>
      <c r="BI17" s="1">
        <v>332511192.8499999</v>
      </c>
      <c r="BJ17" s="76">
        <f>+'Funding @ public'!AH17+'Funding @ private'!AH17+'Fundg @ proprietary'!AH17</f>
        <v>332511192.84999996</v>
      </c>
      <c r="BK17" s="1">
        <v>363384276.76999992</v>
      </c>
      <c r="BL17" s="76">
        <f>+'Funding @ public'!AI17+'Funding @ private'!AI17+'Fundg @ proprietary'!AI17</f>
        <v>363384276.76999998</v>
      </c>
      <c r="BM17" s="1">
        <v>350879031.56000006</v>
      </c>
      <c r="BN17" s="76">
        <f>+'Funding @ public'!AJ17+'Funding @ private'!AJ17+'Fundg @ proprietary'!AJ17</f>
        <v>350879031.56000006</v>
      </c>
    </row>
    <row r="18" spans="1:66">
      <c r="A18" s="1" t="s">
        <v>29</v>
      </c>
      <c r="B18" s="1">
        <f>('Funding @ public'!B18+'Funding @ private'!B18+'Fundg @ proprietary'!B18)</f>
        <v>35731577</v>
      </c>
      <c r="C18" s="1">
        <f>('Funding @ public'!C18+'Funding @ private'!C18+'Fundg @ proprietary'!C18)</f>
        <v>37687901</v>
      </c>
      <c r="D18" s="1">
        <f>('Funding @ public'!D18+'Funding @ private'!D18+'Fundg @ proprietary'!D18)</f>
        <v>43879977</v>
      </c>
      <c r="E18" s="1">
        <v>51541723</v>
      </c>
      <c r="F18" s="1">
        <v>54995486</v>
      </c>
      <c r="G18" s="1">
        <v>54861664</v>
      </c>
      <c r="H18" s="65">
        <f>('Fundg @ proprietary'!G18+'Funding @ private'!G18+'Funding @ public'!G18)</f>
        <v>54858838</v>
      </c>
      <c r="I18" s="1">
        <v>65446177</v>
      </c>
      <c r="J18" s="76">
        <f>('Fundg @ proprietary'!H18+'Funding @ private'!H18+'Funding @ public'!H18)</f>
        <v>65446177</v>
      </c>
      <c r="K18" s="1">
        <v>72212398</v>
      </c>
      <c r="L18" s="76">
        <f>('Fundg @ proprietary'!I18+'Funding @ private'!I18+'Funding @ public'!I18)</f>
        <v>72212398</v>
      </c>
      <c r="M18" s="1">
        <v>69928120</v>
      </c>
      <c r="N18" s="76">
        <f>('Fundg @ proprietary'!J18+'Funding @ private'!J18+'Funding @ public'!J18)</f>
        <v>69928120</v>
      </c>
      <c r="O18" s="1">
        <v>68132386</v>
      </c>
      <c r="P18" s="76">
        <f>('Fundg @ proprietary'!K18+'Funding @ private'!K18+'Funding @ public'!K18)</f>
        <v>68132386</v>
      </c>
      <c r="Q18" s="1">
        <v>69546731</v>
      </c>
      <c r="R18" s="76">
        <f>('Fundg @ proprietary'!L18+'Funding @ private'!L18+'Funding @ public'!L18)</f>
        <v>69546731</v>
      </c>
      <c r="S18" s="1">
        <v>72505548</v>
      </c>
      <c r="T18" s="76">
        <f>('Fundg @ proprietary'!M18+'Funding @ private'!M18+'Funding @ public'!M18)</f>
        <v>72505548</v>
      </c>
      <c r="U18" s="1">
        <v>82226534</v>
      </c>
      <c r="V18" s="76">
        <f>('Fundg @ proprietary'!N18+'Funding @ private'!N18+'Funding @ public'!N18)</f>
        <v>82226534</v>
      </c>
      <c r="W18" s="13">
        <v>96517727</v>
      </c>
      <c r="X18" s="76">
        <f>('Fundg @ proprietary'!O18+'Funding @ private'!O18+'Funding @ public'!O18)</f>
        <v>96517727</v>
      </c>
      <c r="Y18" s="1">
        <v>96835580</v>
      </c>
      <c r="Z18" s="76">
        <f>('Fundg @ proprietary'!P18+'Funding @ private'!P18+'Funding @ public'!P18)</f>
        <v>96835580</v>
      </c>
      <c r="AA18">
        <v>109801644</v>
      </c>
      <c r="AB18" s="76">
        <f>('Fundg @ proprietary'!Q18+'Funding @ private'!Q18+'Funding @ public'!Q18)</f>
        <v>109801644</v>
      </c>
      <c r="AC18">
        <v>141582648</v>
      </c>
      <c r="AD18" s="76">
        <f>('Fundg @ proprietary'!R18+'Funding @ private'!R18+'Funding @ public'!R18)</f>
        <v>141582648</v>
      </c>
      <c r="AE18">
        <v>171824248</v>
      </c>
      <c r="AF18" s="76">
        <f>('Fundg @ proprietary'!S18+'Funding @ private'!S18+'Funding @ public'!S18)</f>
        <v>171824248</v>
      </c>
      <c r="AG18" s="1">
        <v>188111066</v>
      </c>
      <c r="AH18" s="76">
        <f>('Fundg @ proprietary'!T18+'Funding @ private'!T18+'Funding @ public'!T18)</f>
        <v>188111066</v>
      </c>
      <c r="AI18" s="1">
        <v>190404972</v>
      </c>
      <c r="AJ18" s="76">
        <f>('Fundg @ proprietary'!U18+'Funding @ private'!U18+'Funding @ public'!U18)</f>
        <v>190404972</v>
      </c>
      <c r="AK18" s="1">
        <v>179633857</v>
      </c>
      <c r="AL18" s="76">
        <f>('Fundg @ proprietary'!V18+'Funding @ private'!V18+'Funding @ public'!V18)</f>
        <v>179633857</v>
      </c>
      <c r="AM18" s="1">
        <v>178170462</v>
      </c>
      <c r="AN18" s="76">
        <f>('Fundg @ proprietary'!W18+'Funding @ private'!W18+'Funding @ public'!W18)</f>
        <v>178170462</v>
      </c>
      <c r="AO18" s="1">
        <v>203442543</v>
      </c>
      <c r="AP18" s="76">
        <f>('Fundg @ proprietary'!X18+'Funding @ private'!X18+'Funding @ public'!X18)</f>
        <v>203442543</v>
      </c>
      <c r="AQ18" s="1">
        <v>247868728</v>
      </c>
      <c r="AR18" s="76">
        <f>('Fundg @ proprietary'!Y18+'Funding @ private'!Y18+'Funding @ public'!Y18)</f>
        <v>247868728</v>
      </c>
      <c r="AS18" s="37">
        <v>407495553.3900001</v>
      </c>
      <c r="AT18" s="76">
        <f>'Fundg @ proprietary'!Z18+'Funding @ private'!Z18+'Funding @ public'!Z18</f>
        <v>407495553.38999999</v>
      </c>
      <c r="AU18" s="37">
        <v>463338784.06999987</v>
      </c>
      <c r="AV18" s="76">
        <f>+'Funding @ public'!AA18+'Funding @ private'!AA18+'Fundg @ proprietary'!AA18</f>
        <v>463338784.06999999</v>
      </c>
      <c r="AW18" s="37">
        <v>453899886.49000001</v>
      </c>
      <c r="AX18" s="76">
        <f>+'Funding @ public'!AB18+'Funding @ private'!AB18+'Fundg @ proprietary'!AB18</f>
        <v>453899886.49000001</v>
      </c>
      <c r="AY18" s="1">
        <v>436435302.50999999</v>
      </c>
      <c r="AZ18" s="76">
        <f>+'Funding @ public'!AC18+'Funding @ private'!AC18+'Fundg @ proprietary'!AC18</f>
        <v>436435302.50999999</v>
      </c>
      <c r="BA18" s="1">
        <v>423175022.61999995</v>
      </c>
      <c r="BB18" s="76">
        <f>+'Funding @ public'!AD18+'Funding @ private'!AD18+'Fundg @ proprietary'!AD18</f>
        <v>423175022.61999995</v>
      </c>
      <c r="BC18" s="1">
        <v>407701313.6500001</v>
      </c>
      <c r="BD18" s="76">
        <f>+'Funding @ public'!AE18+'Funding @ private'!AE18+'Fundg @ proprietary'!AE18</f>
        <v>407701313.65000004</v>
      </c>
      <c r="BE18" s="1">
        <v>375623466.95999998</v>
      </c>
      <c r="BF18" s="76">
        <f>+'Funding @ public'!AF18+'Funding @ private'!AF18+'Fundg @ proprietary'!AF18</f>
        <v>375623466.95999998</v>
      </c>
      <c r="BG18" s="1">
        <v>352628835.56999993</v>
      </c>
      <c r="BH18" s="76">
        <f>+'Funding @ public'!AG18+'Funding @ private'!AG18+'Fundg @ proprietary'!AG18</f>
        <v>352628835.56999999</v>
      </c>
      <c r="BI18" s="1">
        <v>370708736.77999997</v>
      </c>
      <c r="BJ18" s="76">
        <f>+'Funding @ public'!AH18+'Funding @ private'!AH18+'Fundg @ proprietary'!AH18</f>
        <v>370708736.78000003</v>
      </c>
      <c r="BK18" s="1">
        <v>363528332.01000005</v>
      </c>
      <c r="BL18" s="76">
        <f>+'Funding @ public'!AI18+'Funding @ private'!AI18+'Fundg @ proprietary'!AI18</f>
        <v>363528332.01000005</v>
      </c>
      <c r="BM18" s="1">
        <v>353230643.20999992</v>
      </c>
      <c r="BN18" s="76">
        <f>+'Funding @ public'!AJ18+'Funding @ private'!AJ18+'Fundg @ proprietary'!AJ18</f>
        <v>353230643.20999992</v>
      </c>
    </row>
    <row r="19" spans="1:66">
      <c r="A19" s="1" t="s">
        <v>30</v>
      </c>
      <c r="B19" s="1">
        <f>('Funding @ public'!B19+'Funding @ private'!B19+'Fundg @ proprietary'!B19)</f>
        <v>51518536</v>
      </c>
      <c r="C19" s="1">
        <f>('Funding @ public'!C19+'Funding @ private'!C19+'Fundg @ proprietary'!C19)</f>
        <v>62489888</v>
      </c>
      <c r="D19" s="1">
        <f>('Funding @ public'!D19+'Funding @ private'!D19+'Fundg @ proprietary'!D19)</f>
        <v>75612575</v>
      </c>
      <c r="E19" s="1">
        <v>89224244</v>
      </c>
      <c r="F19" s="1">
        <v>98111599</v>
      </c>
      <c r="G19" s="1">
        <v>104921398</v>
      </c>
      <c r="H19" s="65">
        <f>('Fundg @ proprietary'!G19+'Funding @ private'!G19+'Funding @ public'!G19)</f>
        <v>104925583</v>
      </c>
      <c r="I19" s="1">
        <v>118171794</v>
      </c>
      <c r="J19" s="76">
        <f>('Fundg @ proprietary'!H19+'Funding @ private'!H19+'Funding @ public'!H19)</f>
        <v>118171794</v>
      </c>
      <c r="K19" s="1">
        <v>118061098</v>
      </c>
      <c r="L19" s="76">
        <f>('Fundg @ proprietary'!I19+'Funding @ private'!I19+'Funding @ public'!I19)</f>
        <v>118061098</v>
      </c>
      <c r="M19" s="1">
        <v>103973215</v>
      </c>
      <c r="N19" s="76">
        <f>('Fundg @ proprietary'!J19+'Funding @ private'!J19+'Funding @ public'!J19)</f>
        <v>103973215</v>
      </c>
      <c r="O19" s="1">
        <v>97898575</v>
      </c>
      <c r="P19" s="76">
        <f>('Fundg @ proprietary'!K19+'Funding @ private'!K19+'Funding @ public'!K19)</f>
        <v>97898575</v>
      </c>
      <c r="Q19" s="1">
        <v>94810166</v>
      </c>
      <c r="R19" s="76">
        <f>('Fundg @ proprietary'!L19+'Funding @ private'!L19+'Funding @ public'!L19)</f>
        <v>94810166</v>
      </c>
      <c r="S19" s="1">
        <v>100942785</v>
      </c>
      <c r="T19" s="76">
        <f>('Fundg @ proprietary'!M19+'Funding @ private'!M19+'Funding @ public'!M19)</f>
        <v>100942785</v>
      </c>
      <c r="U19" s="1">
        <v>113308461</v>
      </c>
      <c r="V19" s="76">
        <f>('Fundg @ proprietary'!N19+'Funding @ private'!N19+'Funding @ public'!N19)</f>
        <v>113308461</v>
      </c>
      <c r="W19" s="13">
        <v>131219761</v>
      </c>
      <c r="X19" s="76">
        <f>('Fundg @ proprietary'!O19+'Funding @ private'!O19+'Funding @ public'!O19)</f>
        <v>131219761</v>
      </c>
      <c r="Y19" s="1">
        <v>129078528</v>
      </c>
      <c r="Z19" s="76">
        <f>('Fundg @ proprietary'!P19+'Funding @ private'!P19+'Funding @ public'!P19)</f>
        <v>129078528</v>
      </c>
      <c r="AA19">
        <v>144810180</v>
      </c>
      <c r="AB19" s="76">
        <f>('Fundg @ proprietary'!Q19+'Funding @ private'!Q19+'Funding @ public'!Q19)</f>
        <v>144810180</v>
      </c>
      <c r="AC19">
        <v>191185144</v>
      </c>
      <c r="AD19" s="76">
        <f>('Fundg @ proprietary'!R19+'Funding @ private'!R19+'Funding @ public'!R19)</f>
        <v>191185144</v>
      </c>
      <c r="AE19">
        <v>224348338</v>
      </c>
      <c r="AF19" s="76">
        <f>('Fundg @ proprietary'!S19+'Funding @ private'!S19+'Funding @ public'!S19)</f>
        <v>224348338</v>
      </c>
      <c r="AG19" s="1">
        <v>244179056</v>
      </c>
      <c r="AH19" s="76">
        <f>('Fundg @ proprietary'!T19+'Funding @ private'!T19+'Funding @ public'!T19)</f>
        <v>244179056</v>
      </c>
      <c r="AI19" s="1">
        <v>257445350</v>
      </c>
      <c r="AJ19" s="76">
        <f>('Fundg @ proprietary'!U19+'Funding @ private'!U19+'Funding @ public'!U19)</f>
        <v>257445350</v>
      </c>
      <c r="AK19" s="1">
        <v>249922879</v>
      </c>
      <c r="AL19" s="76">
        <f>('Fundg @ proprietary'!V19+'Funding @ private'!V19+'Funding @ public'!V19)</f>
        <v>249922879</v>
      </c>
      <c r="AM19" s="1">
        <v>256915820</v>
      </c>
      <c r="AN19" s="76">
        <f>('Fundg @ proprietary'!W19+'Funding @ private'!W19+'Funding @ public'!W19)</f>
        <v>256915820</v>
      </c>
      <c r="AO19" s="1">
        <v>291778658</v>
      </c>
      <c r="AP19" s="76">
        <f>('Fundg @ proprietary'!X19+'Funding @ private'!X19+'Funding @ public'!X19)</f>
        <v>291778658</v>
      </c>
      <c r="AQ19" s="1">
        <v>356454725</v>
      </c>
      <c r="AR19" s="76">
        <f>('Fundg @ proprietary'!Y19+'Funding @ private'!Y19+'Funding @ public'!Y19)</f>
        <v>356454725</v>
      </c>
      <c r="AS19" s="37">
        <v>554480535.03999972</v>
      </c>
      <c r="AT19" s="76">
        <f>'Fundg @ proprietary'!Z19+'Funding @ private'!Z19+'Funding @ public'!Z19</f>
        <v>554480535.03999996</v>
      </c>
      <c r="AU19" s="37">
        <v>653725431.25999999</v>
      </c>
      <c r="AV19" s="76">
        <f>+'Funding @ public'!AA19+'Funding @ private'!AA19+'Fundg @ proprietary'!AA19</f>
        <v>653725431.25999999</v>
      </c>
      <c r="AW19" s="37">
        <v>627463491.52000022</v>
      </c>
      <c r="AX19" s="76">
        <f>+'Funding @ public'!AB19+'Funding @ private'!AB19+'Fundg @ proprietary'!AB19</f>
        <v>627463491.52000022</v>
      </c>
      <c r="AY19" s="1">
        <v>598814154.46999991</v>
      </c>
      <c r="AZ19" s="76">
        <f>+'Funding @ public'!AC19+'Funding @ private'!AC19+'Fundg @ proprietary'!AC19</f>
        <v>598814154.46999991</v>
      </c>
      <c r="BA19" s="1">
        <v>581773290.78999996</v>
      </c>
      <c r="BB19" s="76">
        <f>+'Funding @ public'!AD19+'Funding @ private'!AD19+'Fundg @ proprietary'!AD19</f>
        <v>581773290.78999996</v>
      </c>
      <c r="BC19" s="1">
        <v>566790463.57000005</v>
      </c>
      <c r="BD19" s="76">
        <f>+'Funding @ public'!AE19+'Funding @ private'!AE19+'Fundg @ proprietary'!AE19</f>
        <v>566790463.57000005</v>
      </c>
      <c r="BE19" s="1">
        <v>538174481.1400001</v>
      </c>
      <c r="BF19" s="76">
        <f>+'Funding @ public'!AF19+'Funding @ private'!AF19+'Fundg @ proprietary'!AF19</f>
        <v>538174481.1400001</v>
      </c>
      <c r="BG19" s="1">
        <v>518599578.86000001</v>
      </c>
      <c r="BH19" s="76">
        <f>+'Funding @ public'!AG19+'Funding @ private'!AG19+'Fundg @ proprietary'!AG19</f>
        <v>518599578.86000001</v>
      </c>
      <c r="BI19" s="1">
        <v>549629029.25</v>
      </c>
      <c r="BJ19" s="76">
        <f>+'Funding @ public'!AH19+'Funding @ private'!AH19+'Fundg @ proprietary'!AH19</f>
        <v>549629029.25</v>
      </c>
      <c r="BK19" s="1">
        <v>510519674.79000002</v>
      </c>
      <c r="BL19" s="76">
        <f>+'Funding @ public'!AI19+'Funding @ private'!AI19+'Fundg @ proprietary'!AI19</f>
        <v>510519674.79000002</v>
      </c>
      <c r="BM19" s="1">
        <v>512583674.85000008</v>
      </c>
      <c r="BN19" s="76">
        <f>+'Funding @ public'!AJ19+'Funding @ private'!AJ19+'Fundg @ proprietary'!AJ19</f>
        <v>512583674.85000008</v>
      </c>
    </row>
    <row r="20" spans="1:66">
      <c r="A20" s="1" t="s">
        <v>31</v>
      </c>
      <c r="B20" s="1">
        <f>('Funding @ public'!B20+'Funding @ private'!B20+'Fundg @ proprietary'!B20)</f>
        <v>101731958</v>
      </c>
      <c r="C20" s="1">
        <f>('Funding @ public'!C20+'Funding @ private'!C20+'Fundg @ proprietary'!C20)</f>
        <v>112872824</v>
      </c>
      <c r="D20" s="1">
        <f>('Funding @ public'!D20+'Funding @ private'!D20+'Fundg @ proprietary'!D20)</f>
        <v>224131235</v>
      </c>
      <c r="E20" s="1">
        <v>274712500</v>
      </c>
      <c r="F20" s="1">
        <v>307637082</v>
      </c>
      <c r="G20" s="1">
        <v>311129561</v>
      </c>
      <c r="H20" s="65">
        <f>('Fundg @ proprietary'!G20+'Funding @ private'!G20+'Funding @ public'!G20)</f>
        <v>311108389</v>
      </c>
      <c r="I20" s="1">
        <v>352377447</v>
      </c>
      <c r="J20" s="76">
        <f>('Fundg @ proprietary'!H20+'Funding @ private'!H20+'Funding @ public'!H20)</f>
        <v>352377447</v>
      </c>
      <c r="K20" s="1">
        <v>363709640</v>
      </c>
      <c r="L20" s="76">
        <f>('Fundg @ proprietary'!I20+'Funding @ private'!I20+'Funding @ public'!I20)</f>
        <v>363709640</v>
      </c>
      <c r="M20" s="1">
        <v>351700509</v>
      </c>
      <c r="N20" s="76">
        <f>('Fundg @ proprietary'!J20+'Funding @ private'!J20+'Funding @ public'!J20)</f>
        <v>351700509</v>
      </c>
      <c r="O20" s="1">
        <v>354479735</v>
      </c>
      <c r="P20" s="76">
        <f>('Fundg @ proprietary'!K20+'Funding @ private'!K20+'Funding @ public'!K20)</f>
        <v>354479735</v>
      </c>
      <c r="Q20" s="1">
        <v>365414179</v>
      </c>
      <c r="R20" s="76">
        <f>('Fundg @ proprietary'!L20+'Funding @ private'!L20+'Funding @ public'!L20)</f>
        <v>365414179</v>
      </c>
      <c r="S20" s="1">
        <v>395958962</v>
      </c>
      <c r="T20" s="76">
        <f>('Fundg @ proprietary'!M20+'Funding @ private'!M20+'Funding @ public'!M20)</f>
        <v>395958962</v>
      </c>
      <c r="U20" s="1">
        <v>439754371</v>
      </c>
      <c r="V20" s="76">
        <f>('Fundg @ proprietary'!N20+'Funding @ private'!N20+'Funding @ public'!N20)</f>
        <v>439754371</v>
      </c>
      <c r="W20" s="13">
        <v>509644441</v>
      </c>
      <c r="X20" s="76">
        <f>('Fundg @ proprietary'!O20+'Funding @ private'!O20+'Funding @ public'!O20)</f>
        <v>509644441</v>
      </c>
      <c r="Y20" s="1">
        <v>515067575</v>
      </c>
      <c r="Z20" s="76">
        <f>('Fundg @ proprietary'!P20+'Funding @ private'!P20+'Funding @ public'!P20)</f>
        <v>515067575</v>
      </c>
      <c r="AA20">
        <v>571810302</v>
      </c>
      <c r="AB20" s="76">
        <f>('Fundg @ proprietary'!Q20+'Funding @ private'!Q20+'Funding @ public'!Q20)</f>
        <v>571810302</v>
      </c>
      <c r="AC20">
        <v>724010243</v>
      </c>
      <c r="AD20" s="76">
        <f>('Fundg @ proprietary'!R20+'Funding @ private'!R20+'Funding @ public'!R20)</f>
        <v>724010243</v>
      </c>
      <c r="AE20">
        <v>868633838</v>
      </c>
      <c r="AF20" s="76">
        <f>('Fundg @ proprietary'!S20+'Funding @ private'!S20+'Funding @ public'!S20)</f>
        <v>868633838</v>
      </c>
      <c r="AG20" s="1">
        <v>983294248</v>
      </c>
      <c r="AH20" s="76">
        <f>('Fundg @ proprietary'!T20+'Funding @ private'!T20+'Funding @ public'!T20)</f>
        <v>983294248</v>
      </c>
      <c r="AI20" s="1">
        <v>1040993681</v>
      </c>
      <c r="AJ20" s="76">
        <f>('Fundg @ proprietary'!U20+'Funding @ private'!U20+'Funding @ public'!U20)</f>
        <v>1040993681</v>
      </c>
      <c r="AK20" s="1">
        <v>1016931225</v>
      </c>
      <c r="AL20" s="76">
        <f>('Fundg @ proprietary'!V20+'Funding @ private'!V20+'Funding @ public'!V20)</f>
        <v>1016931225</v>
      </c>
      <c r="AM20" s="1">
        <v>999213292</v>
      </c>
      <c r="AN20" s="76">
        <f>('Fundg @ proprietary'!W20+'Funding @ private'!W20+'Funding @ public'!W20)</f>
        <v>999213292</v>
      </c>
      <c r="AO20" s="1">
        <v>1077915908</v>
      </c>
      <c r="AP20" s="76">
        <f>('Fundg @ proprietary'!X20+'Funding @ private'!X20+'Funding @ public'!X20)</f>
        <v>1077915908</v>
      </c>
      <c r="AQ20" s="1">
        <v>1296150901</v>
      </c>
      <c r="AR20" s="76">
        <f>('Fundg @ proprietary'!Y20+'Funding @ private'!Y20+'Funding @ public'!Y20)</f>
        <v>1296150901</v>
      </c>
      <c r="AS20" s="37">
        <v>2119038731.3000004</v>
      </c>
      <c r="AT20" s="76">
        <f>'Fundg @ proprietary'!Z20+'Funding @ private'!Z20+'Funding @ public'!Z20</f>
        <v>2119038731.3000002</v>
      </c>
      <c r="AU20" s="37">
        <v>2526117281.849999</v>
      </c>
      <c r="AV20" s="76">
        <f>+'Funding @ public'!AA20+'Funding @ private'!AA20+'Fundg @ proprietary'!AA20</f>
        <v>2526117281.8499999</v>
      </c>
      <c r="AW20" s="37">
        <v>2384440944.7600002</v>
      </c>
      <c r="AX20" s="76">
        <f>+'Funding @ public'!AB20+'Funding @ private'!AB20+'Fundg @ proprietary'!AB20</f>
        <v>2384440944.7600002</v>
      </c>
      <c r="AY20" s="1">
        <v>2275191914.2299995</v>
      </c>
      <c r="AZ20" s="76">
        <f>+'Funding @ public'!AC20+'Funding @ private'!AC20+'Fundg @ proprietary'!AC20</f>
        <v>2275191914.2299995</v>
      </c>
      <c r="BA20" s="1">
        <v>2236818742.210001</v>
      </c>
      <c r="BB20" s="76">
        <f>+'Funding @ public'!AD20+'Funding @ private'!AD20+'Fundg @ proprietary'!AD20</f>
        <v>2236818742.210001</v>
      </c>
      <c r="BC20" s="1">
        <v>2253441236.3699999</v>
      </c>
      <c r="BD20" s="76">
        <f>+'Funding @ public'!AE20+'Funding @ private'!AE20+'Fundg @ proprietary'!AE20</f>
        <v>2253441236.3699994</v>
      </c>
      <c r="BE20" s="1">
        <v>2147023940.6099997</v>
      </c>
      <c r="BF20" s="76">
        <f>+'Funding @ public'!AF20+'Funding @ private'!AF20+'Fundg @ proprietary'!AF20</f>
        <v>2147023940.6100004</v>
      </c>
      <c r="BG20" s="1">
        <v>2134402977.52</v>
      </c>
      <c r="BH20" s="76">
        <f>+'Funding @ public'!AG20+'Funding @ private'!AG20+'Fundg @ proprietary'!AG20</f>
        <v>2134402977.5199997</v>
      </c>
      <c r="BI20" s="1">
        <v>2357319747.25</v>
      </c>
      <c r="BJ20" s="76">
        <f>+'Funding @ public'!AH20+'Funding @ private'!AH20+'Fundg @ proprietary'!AH20</f>
        <v>2357319747.2500005</v>
      </c>
      <c r="BK20" s="1">
        <v>2369212175.8200002</v>
      </c>
      <c r="BL20" s="76">
        <f>+'Funding @ public'!AI20+'Funding @ private'!AI20+'Fundg @ proprietary'!AI20</f>
        <v>2369212175.8200006</v>
      </c>
      <c r="BM20" s="1">
        <v>2422332812.4000006</v>
      </c>
      <c r="BN20" s="76">
        <f>+'Funding @ public'!AJ20+'Funding @ private'!AJ20+'Fundg @ proprietary'!AJ20</f>
        <v>2422332812.4000006</v>
      </c>
    </row>
    <row r="21" spans="1:66">
      <c r="A21" s="1" t="s">
        <v>32</v>
      </c>
      <c r="B21" s="1">
        <f>('Funding @ public'!B21+'Funding @ private'!B21+'Fundg @ proprietary'!B21)</f>
        <v>41996303</v>
      </c>
      <c r="C21" s="1">
        <f>('Funding @ public'!C21+'Funding @ private'!C21+'Fundg @ proprietary'!C21)</f>
        <v>51847213</v>
      </c>
      <c r="D21" s="1">
        <f>('Funding @ public'!D21+'Funding @ private'!D21+'Fundg @ proprietary'!D21)</f>
        <v>53409255</v>
      </c>
      <c r="E21" s="1">
        <v>70133326</v>
      </c>
      <c r="F21" s="1">
        <v>78487321</v>
      </c>
      <c r="G21" s="1">
        <v>83973005</v>
      </c>
      <c r="H21" s="65">
        <f>('Fundg @ proprietary'!G21+'Funding @ private'!G21+'Funding @ public'!G21)</f>
        <v>83973237</v>
      </c>
      <c r="I21" s="1">
        <v>105636406</v>
      </c>
      <c r="J21" s="76">
        <f>('Fundg @ proprietary'!H21+'Funding @ private'!H21+'Funding @ public'!H21)</f>
        <v>105636406</v>
      </c>
      <c r="K21" s="1">
        <v>117486348</v>
      </c>
      <c r="L21" s="76">
        <f>('Fundg @ proprietary'!I21+'Funding @ private'!I21+'Funding @ public'!I21)</f>
        <v>117486348</v>
      </c>
      <c r="M21" s="1">
        <v>103730928</v>
      </c>
      <c r="N21" s="76">
        <f>('Fundg @ proprietary'!J21+'Funding @ private'!J21+'Funding @ public'!J21)</f>
        <v>103730928</v>
      </c>
      <c r="O21" s="1">
        <v>103964210</v>
      </c>
      <c r="P21" s="76">
        <f>('Fundg @ proprietary'!K21+'Funding @ private'!K21+'Funding @ public'!K21)</f>
        <v>103964210</v>
      </c>
      <c r="Q21" s="1">
        <v>106594857</v>
      </c>
      <c r="R21" s="76">
        <f>('Fundg @ proprietary'!L21+'Funding @ private'!L21+'Funding @ public'!L21)</f>
        <v>106594857</v>
      </c>
      <c r="S21" s="1">
        <v>118294839</v>
      </c>
      <c r="T21" s="76">
        <f>('Fundg @ proprietary'!M21+'Funding @ private'!M21+'Funding @ public'!M21)</f>
        <v>118294839</v>
      </c>
      <c r="U21" s="1">
        <v>134515903</v>
      </c>
      <c r="V21" s="76">
        <f>('Fundg @ proprietary'!N21+'Funding @ private'!N21+'Funding @ public'!N21)</f>
        <v>134515903</v>
      </c>
      <c r="W21" s="13">
        <v>150488422</v>
      </c>
      <c r="X21" s="76">
        <f>('Fundg @ proprietary'!O21+'Funding @ private'!O21+'Funding @ public'!O21)</f>
        <v>150488422</v>
      </c>
      <c r="Y21" s="1">
        <v>148146945</v>
      </c>
      <c r="Z21" s="76">
        <f>('Fundg @ proprietary'!P21+'Funding @ private'!P21+'Funding @ public'!P21)</f>
        <v>148146945</v>
      </c>
      <c r="AA21">
        <v>155640738</v>
      </c>
      <c r="AB21" s="76">
        <f>('Fundg @ proprietary'!Q21+'Funding @ private'!Q21+'Funding @ public'!Q21)</f>
        <v>155640738</v>
      </c>
      <c r="AC21">
        <v>188444572</v>
      </c>
      <c r="AD21" s="76">
        <f>('Fundg @ proprietary'!R21+'Funding @ private'!R21+'Funding @ public'!R21)</f>
        <v>188444572</v>
      </c>
      <c r="AE21">
        <v>215611446</v>
      </c>
      <c r="AF21" s="76">
        <f>('Fundg @ proprietary'!S21+'Funding @ private'!S21+'Funding @ public'!S21)</f>
        <v>215611446</v>
      </c>
      <c r="AG21" s="1">
        <v>231041738</v>
      </c>
      <c r="AH21" s="76">
        <f>('Fundg @ proprietary'!T21+'Funding @ private'!T21+'Funding @ public'!T21)</f>
        <v>231041738</v>
      </c>
      <c r="AI21" s="1">
        <v>239850328</v>
      </c>
      <c r="AJ21" s="76">
        <f>('Fundg @ proprietary'!U21+'Funding @ private'!U21+'Funding @ public'!U21)</f>
        <v>239850328</v>
      </c>
      <c r="AK21" s="1">
        <v>223303635</v>
      </c>
      <c r="AL21" s="76">
        <f>('Fundg @ proprietary'!V21+'Funding @ private'!V21+'Funding @ public'!V21)</f>
        <v>223303635</v>
      </c>
      <c r="AM21" s="1">
        <v>229644622</v>
      </c>
      <c r="AN21" s="76">
        <f>('Fundg @ proprietary'!W21+'Funding @ private'!W21+'Funding @ public'!W21)</f>
        <v>229644622</v>
      </c>
      <c r="AO21" s="1">
        <v>273545679</v>
      </c>
      <c r="AP21" s="76">
        <f>('Fundg @ proprietary'!X21+'Funding @ private'!X21+'Funding @ public'!X21)</f>
        <v>273545679</v>
      </c>
      <c r="AQ21" s="1">
        <v>341742455</v>
      </c>
      <c r="AR21" s="76">
        <f>('Fundg @ proprietary'!Y21+'Funding @ private'!Y21+'Funding @ public'!Y21)</f>
        <v>341742455</v>
      </c>
      <c r="AS21" s="37">
        <v>605779905.44999993</v>
      </c>
      <c r="AT21" s="76">
        <f>'Fundg @ proprietary'!Z21+'Funding @ private'!Z21+'Funding @ public'!Z21</f>
        <v>605779905.45000005</v>
      </c>
      <c r="AU21" s="37">
        <v>747239099.41999996</v>
      </c>
      <c r="AV21" s="76">
        <f>+'Funding @ public'!AA21+'Funding @ private'!AA21+'Fundg @ proprietary'!AA21</f>
        <v>747239099.42000008</v>
      </c>
      <c r="AW21" s="37">
        <v>716327402.03000021</v>
      </c>
      <c r="AX21" s="76">
        <f>+'Funding @ public'!AB21+'Funding @ private'!AB21+'Fundg @ proprietary'!AB21</f>
        <v>716327402.03000021</v>
      </c>
      <c r="AY21" s="1">
        <v>705814740.76999998</v>
      </c>
      <c r="AZ21" s="76">
        <f>+'Funding @ public'!AC21+'Funding @ private'!AC21+'Fundg @ proprietary'!AC21</f>
        <v>705814740.76999998</v>
      </c>
      <c r="BA21" s="1">
        <v>706706581.04000008</v>
      </c>
      <c r="BB21" s="76">
        <f>+'Funding @ public'!AD21+'Funding @ private'!AD21+'Fundg @ proprietary'!AD21</f>
        <v>706706581.04000008</v>
      </c>
      <c r="BC21" s="1">
        <v>723083994.22000003</v>
      </c>
      <c r="BD21" s="76">
        <f>+'Funding @ public'!AE21+'Funding @ private'!AE21+'Fundg @ proprietary'!AE21</f>
        <v>723083994.22000003</v>
      </c>
      <c r="BE21" s="1">
        <v>675033992.41999996</v>
      </c>
      <c r="BF21" s="76">
        <f>+'Funding @ public'!AF21+'Funding @ private'!AF21+'Fundg @ proprietary'!AF21</f>
        <v>675033992.42000008</v>
      </c>
      <c r="BG21" s="1">
        <v>633472917.52999997</v>
      </c>
      <c r="BH21" s="76">
        <f>+'Funding @ public'!AG21+'Funding @ private'!AG21+'Fundg @ proprietary'!AG21</f>
        <v>633472917.52999997</v>
      </c>
      <c r="BI21" s="1">
        <v>680182832.49000001</v>
      </c>
      <c r="BJ21" s="76">
        <f>+'Funding @ public'!AH21+'Funding @ private'!AH21+'Fundg @ proprietary'!AH21</f>
        <v>680182832.49000001</v>
      </c>
      <c r="BK21" s="1">
        <v>662361710.42000008</v>
      </c>
      <c r="BL21" s="76">
        <f>+'Funding @ public'!AI21+'Funding @ private'!AI21+'Fundg @ proprietary'!AI21</f>
        <v>662361710.42000008</v>
      </c>
      <c r="BM21" s="1">
        <v>668206102.68999982</v>
      </c>
      <c r="BN21" s="76">
        <f>+'Funding @ public'!AJ21+'Funding @ private'!AJ21+'Fundg @ proprietary'!AJ21</f>
        <v>668206102.68999982</v>
      </c>
    </row>
    <row r="22" spans="1:66">
      <c r="A22" s="1" t="s">
        <v>33</v>
      </c>
      <c r="B22" s="1">
        <f>('Funding @ public'!B22+'Funding @ private'!B22+'Fundg @ proprietary'!B22)</f>
        <v>15687520</v>
      </c>
      <c r="C22" s="1">
        <f>('Funding @ public'!C22+'Funding @ private'!C22+'Fundg @ proprietary'!C22)</f>
        <v>23614861</v>
      </c>
      <c r="D22" s="1">
        <f>('Funding @ public'!D22+'Funding @ private'!D22+'Fundg @ proprietary'!D22)</f>
        <v>27944474</v>
      </c>
      <c r="E22" s="1">
        <v>33935204</v>
      </c>
      <c r="F22" s="1">
        <v>36619488</v>
      </c>
      <c r="G22" s="1">
        <v>38358629</v>
      </c>
      <c r="H22" s="65">
        <f>('Fundg @ proprietary'!G22+'Funding @ private'!G22+'Funding @ public'!G22)</f>
        <v>38358368</v>
      </c>
      <c r="I22" s="1">
        <v>44697741</v>
      </c>
      <c r="J22" s="76">
        <f>('Fundg @ proprietary'!H22+'Funding @ private'!H22+'Funding @ public'!H22)</f>
        <v>44697741</v>
      </c>
      <c r="K22" s="1">
        <v>47006893</v>
      </c>
      <c r="L22" s="76">
        <f>('Fundg @ proprietary'!I22+'Funding @ private'!I22+'Funding @ public'!I22)</f>
        <v>47006893</v>
      </c>
      <c r="M22" s="1">
        <v>43874102</v>
      </c>
      <c r="N22" s="76">
        <f>('Fundg @ proprietary'!J22+'Funding @ private'!J22+'Funding @ public'!J22)</f>
        <v>43874102</v>
      </c>
      <c r="O22" s="1">
        <v>42276830</v>
      </c>
      <c r="P22" s="76">
        <f>('Fundg @ proprietary'!K22+'Funding @ private'!K22+'Funding @ public'!K22)</f>
        <v>42276830</v>
      </c>
      <c r="Q22" s="1">
        <v>42555715</v>
      </c>
      <c r="R22" s="76">
        <f>('Fundg @ proprietary'!L22+'Funding @ private'!L22+'Funding @ public'!L22)</f>
        <v>42555715</v>
      </c>
      <c r="S22" s="1">
        <v>45667062</v>
      </c>
      <c r="T22" s="76">
        <f>('Fundg @ proprietary'!M22+'Funding @ private'!M22+'Funding @ public'!M22)</f>
        <v>45667062</v>
      </c>
      <c r="U22" s="1">
        <v>51247879</v>
      </c>
      <c r="V22" s="76">
        <f>('Fundg @ proprietary'!N22+'Funding @ private'!N22+'Funding @ public'!N22)</f>
        <v>51247879</v>
      </c>
      <c r="W22" s="13">
        <v>57334325</v>
      </c>
      <c r="X22" s="76">
        <f>('Fundg @ proprietary'!O22+'Funding @ private'!O22+'Funding @ public'!O22)</f>
        <v>57334182</v>
      </c>
      <c r="Y22" s="1">
        <v>57232177</v>
      </c>
      <c r="Z22" s="76">
        <f>('Fundg @ proprietary'!P22+'Funding @ private'!P22+'Funding @ public'!P22)</f>
        <v>57232177</v>
      </c>
      <c r="AA22">
        <v>62146423</v>
      </c>
      <c r="AB22" s="76">
        <f>('Fundg @ proprietary'!Q22+'Funding @ private'!Q22+'Funding @ public'!Q22)</f>
        <v>62146423</v>
      </c>
      <c r="AC22">
        <v>77363555</v>
      </c>
      <c r="AD22" s="76">
        <f>('Fundg @ proprietary'!R22+'Funding @ private'!R22+'Funding @ public'!R22)</f>
        <v>77363555</v>
      </c>
      <c r="AE22">
        <v>89163865</v>
      </c>
      <c r="AF22" s="76">
        <f>('Fundg @ proprietary'!S22+'Funding @ private'!S22+'Funding @ public'!S22)</f>
        <v>89163865</v>
      </c>
      <c r="AG22" s="1">
        <v>96776053</v>
      </c>
      <c r="AH22" s="76">
        <f>('Fundg @ proprietary'!T22+'Funding @ private'!T22+'Funding @ public'!T22)</f>
        <v>96776053</v>
      </c>
      <c r="AI22" s="1">
        <v>99132269</v>
      </c>
      <c r="AJ22" s="76">
        <f>('Fundg @ proprietary'!U22+'Funding @ private'!U22+'Funding @ public'!U22)</f>
        <v>99132269</v>
      </c>
      <c r="AK22" s="1">
        <v>93283020</v>
      </c>
      <c r="AL22" s="76">
        <f>('Fundg @ proprietary'!V22+'Funding @ private'!V22+'Funding @ public'!V22)</f>
        <v>93283020</v>
      </c>
      <c r="AM22" s="1">
        <v>93002299</v>
      </c>
      <c r="AN22" s="76">
        <f>('Fundg @ proprietary'!W22+'Funding @ private'!W22+'Funding @ public'!W22)</f>
        <v>93002299</v>
      </c>
      <c r="AO22" s="1">
        <v>105144543</v>
      </c>
      <c r="AP22" s="76">
        <f>('Fundg @ proprietary'!X22+'Funding @ private'!X22+'Funding @ public'!X22)</f>
        <v>105144543</v>
      </c>
      <c r="AQ22" s="1">
        <v>125823671</v>
      </c>
      <c r="AR22" s="76">
        <f>('Fundg @ proprietary'!Y22+'Funding @ private'!Y22+'Funding @ public'!Y22)</f>
        <v>125823671</v>
      </c>
      <c r="AS22" s="37">
        <v>206022702.99999997</v>
      </c>
      <c r="AT22" s="76">
        <f>'Fundg @ proprietary'!Z22+'Funding @ private'!Z22+'Funding @ public'!Z22</f>
        <v>206022703</v>
      </c>
      <c r="AU22" s="37">
        <v>251112030.66</v>
      </c>
      <c r="AV22" s="76">
        <f>+'Funding @ public'!AA22+'Funding @ private'!AA22+'Fundg @ proprietary'!AA22</f>
        <v>251112030.66</v>
      </c>
      <c r="AW22" s="37">
        <v>247361415.69999999</v>
      </c>
      <c r="AX22" s="76">
        <f>+'Funding @ public'!AB22+'Funding @ private'!AB22+'Fundg @ proprietary'!AB22</f>
        <v>247361415.69999999</v>
      </c>
      <c r="AY22" s="1">
        <v>234841116.84999999</v>
      </c>
      <c r="AZ22" s="76">
        <f>+'Funding @ public'!AC22+'Funding @ private'!AC22+'Fundg @ proprietary'!AC22</f>
        <v>234841116.84999999</v>
      </c>
      <c r="BA22" s="15">
        <v>231717429.77999997</v>
      </c>
      <c r="BB22" s="76">
        <f>+'Funding @ public'!AD22+'Funding @ private'!AD22+'Fundg @ proprietary'!AD22</f>
        <v>231717429.77999997</v>
      </c>
      <c r="BC22" s="1">
        <v>219545365.25999999</v>
      </c>
      <c r="BD22" s="146">
        <f>+'Funding @ public'!AE22+'Funding @ private'!AE22+'Fundg @ proprietary'!AE22</f>
        <v>219545365.25999999</v>
      </c>
      <c r="BE22" s="1">
        <v>206706599.94999999</v>
      </c>
      <c r="BF22" s="146">
        <f>+'Funding @ public'!AF22+'Funding @ private'!AF22+'Fundg @ proprietary'!AF22</f>
        <v>206706599.94999999</v>
      </c>
      <c r="BG22" s="1">
        <v>193241178.61000001</v>
      </c>
      <c r="BH22" s="146">
        <f>+'Funding @ public'!AG22+'Funding @ private'!AG22+'Fundg @ proprietary'!AG22</f>
        <v>193241178.61000001</v>
      </c>
      <c r="BI22" s="1">
        <v>198016497.73000002</v>
      </c>
      <c r="BJ22" s="146">
        <f>+'Funding @ public'!AH22+'Funding @ private'!AH22+'Fundg @ proprietary'!AH22</f>
        <v>198016497.73000002</v>
      </c>
      <c r="BK22" s="1">
        <v>194018314.12</v>
      </c>
      <c r="BL22" s="146">
        <f>+'Funding @ public'!AI22+'Funding @ private'!AI22+'Fundg @ proprietary'!AI22</f>
        <v>194018314.12</v>
      </c>
      <c r="BM22" s="1">
        <v>189144536.88</v>
      </c>
      <c r="BN22" s="146">
        <f>+'Funding @ public'!AJ22+'Funding @ private'!AJ22+'Fundg @ proprietary'!AJ22</f>
        <v>189144536.88</v>
      </c>
    </row>
    <row r="23" spans="1:66">
      <c r="A23" s="39" t="s">
        <v>34</v>
      </c>
      <c r="B23" s="39">
        <f t="shared" ref="B23:AT23" si="23">SUM(B25:B37)</f>
        <v>0</v>
      </c>
      <c r="C23" s="39">
        <f t="shared" si="23"/>
        <v>0</v>
      </c>
      <c r="D23" s="39">
        <f t="shared" si="23"/>
        <v>0</v>
      </c>
      <c r="E23" s="39">
        <f t="shared" si="23"/>
        <v>0</v>
      </c>
      <c r="F23" s="39">
        <f t="shared" si="23"/>
        <v>0</v>
      </c>
      <c r="G23" s="39">
        <f t="shared" si="23"/>
        <v>0</v>
      </c>
      <c r="H23" s="39">
        <f t="shared" si="23"/>
        <v>0</v>
      </c>
      <c r="I23" s="39">
        <f t="shared" si="23"/>
        <v>0</v>
      </c>
      <c r="J23" s="78">
        <f t="shared" si="23"/>
        <v>0</v>
      </c>
      <c r="K23" s="39">
        <f t="shared" si="23"/>
        <v>0</v>
      </c>
      <c r="L23" s="78">
        <f t="shared" si="23"/>
        <v>0</v>
      </c>
      <c r="M23" s="39">
        <f t="shared" si="23"/>
        <v>0</v>
      </c>
      <c r="N23" s="78">
        <f t="shared" si="23"/>
        <v>0</v>
      </c>
      <c r="O23" s="39">
        <f t="shared" si="23"/>
        <v>0</v>
      </c>
      <c r="P23" s="78">
        <f t="shared" si="23"/>
        <v>0</v>
      </c>
      <c r="Q23" s="39">
        <f t="shared" si="23"/>
        <v>0</v>
      </c>
      <c r="R23" s="78">
        <f t="shared" si="23"/>
        <v>0</v>
      </c>
      <c r="S23" s="39">
        <f t="shared" si="23"/>
        <v>0</v>
      </c>
      <c r="T23" s="78">
        <f t="shared" si="23"/>
        <v>0</v>
      </c>
      <c r="U23" s="39">
        <f t="shared" si="23"/>
        <v>0</v>
      </c>
      <c r="V23" s="78">
        <f t="shared" si="23"/>
        <v>0</v>
      </c>
      <c r="W23" s="39">
        <f t="shared" si="23"/>
        <v>0</v>
      </c>
      <c r="X23" s="78">
        <f t="shared" si="23"/>
        <v>0</v>
      </c>
      <c r="Y23" s="39">
        <f t="shared" si="23"/>
        <v>1602216938</v>
      </c>
      <c r="Z23" s="78">
        <f t="shared" si="23"/>
        <v>1602216938</v>
      </c>
      <c r="AA23" s="39">
        <f t="shared" si="23"/>
        <v>1768916173</v>
      </c>
      <c r="AB23" s="78">
        <f t="shared" si="23"/>
        <v>1768916173</v>
      </c>
      <c r="AC23" s="39">
        <f t="shared" si="23"/>
        <v>2209414768</v>
      </c>
      <c r="AD23" s="78">
        <f t="shared" si="23"/>
        <v>2209414768</v>
      </c>
      <c r="AE23" s="39">
        <f t="shared" si="23"/>
        <v>2532161139</v>
      </c>
      <c r="AF23" s="78">
        <f t="shared" si="23"/>
        <v>2532161139</v>
      </c>
      <c r="AG23" s="39">
        <f t="shared" si="23"/>
        <v>2789980380</v>
      </c>
      <c r="AH23" s="78">
        <f t="shared" si="23"/>
        <v>2789980380</v>
      </c>
      <c r="AI23" s="39">
        <f t="shared" si="23"/>
        <v>2941369984</v>
      </c>
      <c r="AJ23" s="78">
        <f t="shared" si="23"/>
        <v>2941369984</v>
      </c>
      <c r="AK23" s="39">
        <f t="shared" si="23"/>
        <v>2876295218</v>
      </c>
      <c r="AL23" s="78">
        <f t="shared" si="23"/>
        <v>2876295218</v>
      </c>
      <c r="AM23" s="39">
        <f t="shared" si="23"/>
        <v>2873725843</v>
      </c>
      <c r="AN23" s="78">
        <f t="shared" si="23"/>
        <v>2873725843</v>
      </c>
      <c r="AO23" s="39">
        <f t="shared" si="23"/>
        <v>3380766441</v>
      </c>
      <c r="AP23" s="78">
        <f t="shared" si="23"/>
        <v>3380766441</v>
      </c>
      <c r="AQ23" s="39">
        <f t="shared" si="23"/>
        <v>4452762811</v>
      </c>
      <c r="AR23" s="78">
        <f t="shared" si="23"/>
        <v>4452762811</v>
      </c>
      <c r="AS23" s="39">
        <f t="shared" si="23"/>
        <v>7340219267.8999977</v>
      </c>
      <c r="AT23" s="78">
        <f t="shared" si="23"/>
        <v>7340219267.8999996</v>
      </c>
      <c r="AU23" s="39">
        <f t="shared" ref="AU23:AV23" si="24">SUM(AU25:AU37)</f>
        <v>8859762165.4500027</v>
      </c>
      <c r="AV23" s="78">
        <f t="shared" si="24"/>
        <v>8859762165.4499989</v>
      </c>
      <c r="AW23" s="39">
        <f t="shared" ref="AW23:BA23" si="25">SUM(AW25:AW37)</f>
        <v>8300648774.999999</v>
      </c>
      <c r="AX23" s="78">
        <f t="shared" si="25"/>
        <v>8300648774.999999</v>
      </c>
      <c r="AY23" s="39">
        <f t="shared" si="25"/>
        <v>8231497738.5900021</v>
      </c>
      <c r="AZ23" s="78">
        <f t="shared" ref="AZ23:BB23" si="26">SUM(AZ25:AZ37)</f>
        <v>8231497738.5900021</v>
      </c>
      <c r="BA23" s="39">
        <f t="shared" si="25"/>
        <v>7998138825.0300007</v>
      </c>
      <c r="BB23" s="78">
        <f t="shared" si="26"/>
        <v>7998138825.0300007</v>
      </c>
      <c r="BC23" s="39">
        <v>7786476512</v>
      </c>
      <c r="BD23" s="76">
        <f>+'Funding @ public'!AE23+'Funding @ private'!AE23+'Fundg @ proprietary'!AE23</f>
        <v>7846882900.9799976</v>
      </c>
      <c r="BE23" s="39">
        <f t="shared" ref="BE23:BJ23" si="27">SUM(BE25:BE37)</f>
        <v>7249940883.04</v>
      </c>
      <c r="BF23" s="157">
        <f t="shared" si="27"/>
        <v>7249940883.04</v>
      </c>
      <c r="BG23" s="39">
        <f t="shared" si="27"/>
        <v>6778956240.0199995</v>
      </c>
      <c r="BH23" s="157">
        <f t="shared" si="27"/>
        <v>6778956240.0199995</v>
      </c>
      <c r="BI23" s="39">
        <f t="shared" si="27"/>
        <v>7206865933.1899996</v>
      </c>
      <c r="BJ23" s="157">
        <f t="shared" si="27"/>
        <v>7206865933.1899996</v>
      </c>
      <c r="BK23" s="39">
        <f t="shared" ref="BK23" si="28">SUM(BK25:BK37)</f>
        <v>7217590575.9400005</v>
      </c>
      <c r="BL23" s="157">
        <f t="shared" ref="BL23:BM23" si="29">SUM(BL25:BL37)</f>
        <v>7217590575.9400005</v>
      </c>
      <c r="BM23" s="39">
        <f t="shared" si="29"/>
        <v>7392515255.8800001</v>
      </c>
      <c r="BN23" s="157">
        <f t="shared" ref="BN23" si="30">SUM(BN25:BN37)</f>
        <v>7392515255.8800011</v>
      </c>
    </row>
    <row r="24" spans="1:66" s="68" customFormat="1">
      <c r="A24" s="67" t="s">
        <v>113</v>
      </c>
      <c r="B24" s="67">
        <f t="shared" ref="B24:AT24" si="31">(B23/B4)*100</f>
        <v>0</v>
      </c>
      <c r="C24" s="67">
        <f t="shared" si="31"/>
        <v>0</v>
      </c>
      <c r="D24" s="67">
        <f t="shared" si="31"/>
        <v>0</v>
      </c>
      <c r="E24" s="67">
        <f t="shared" si="31"/>
        <v>0</v>
      </c>
      <c r="F24" s="67">
        <f t="shared" si="31"/>
        <v>0</v>
      </c>
      <c r="G24" s="67">
        <f t="shared" si="31"/>
        <v>0</v>
      </c>
      <c r="H24" s="67">
        <f t="shared" si="31"/>
        <v>0</v>
      </c>
      <c r="I24" s="67">
        <f t="shared" si="31"/>
        <v>0</v>
      </c>
      <c r="J24" s="79">
        <f t="shared" si="31"/>
        <v>0</v>
      </c>
      <c r="K24" s="67">
        <f t="shared" si="31"/>
        <v>0</v>
      </c>
      <c r="L24" s="79">
        <f t="shared" si="31"/>
        <v>0</v>
      </c>
      <c r="M24" s="67">
        <f t="shared" si="31"/>
        <v>0</v>
      </c>
      <c r="N24" s="79">
        <f t="shared" si="31"/>
        <v>0</v>
      </c>
      <c r="O24" s="67">
        <f t="shared" si="31"/>
        <v>0</v>
      </c>
      <c r="P24" s="79">
        <f t="shared" si="31"/>
        <v>0</v>
      </c>
      <c r="Q24" s="67">
        <f t="shared" si="31"/>
        <v>0</v>
      </c>
      <c r="R24" s="79">
        <f t="shared" si="31"/>
        <v>0</v>
      </c>
      <c r="S24" s="67">
        <f t="shared" si="31"/>
        <v>0</v>
      </c>
      <c r="T24" s="79">
        <f t="shared" si="31"/>
        <v>0</v>
      </c>
      <c r="U24" s="67">
        <f t="shared" si="31"/>
        <v>0</v>
      </c>
      <c r="V24" s="79">
        <f t="shared" si="31"/>
        <v>0</v>
      </c>
      <c r="W24" s="67">
        <f t="shared" si="31"/>
        <v>0</v>
      </c>
      <c r="X24" s="79">
        <f t="shared" si="31"/>
        <v>0</v>
      </c>
      <c r="Y24" s="67">
        <f t="shared" si="31"/>
        <v>23.598996253125843</v>
      </c>
      <c r="Z24" s="79">
        <f t="shared" si="31"/>
        <v>23.598996253125843</v>
      </c>
      <c r="AA24" s="67">
        <f t="shared" si="31"/>
        <v>23.613804325928612</v>
      </c>
      <c r="AB24" s="79">
        <f t="shared" si="31"/>
        <v>23.613804325928612</v>
      </c>
      <c r="AC24" s="67">
        <f t="shared" si="31"/>
        <v>23.437962005796955</v>
      </c>
      <c r="AD24" s="79">
        <f t="shared" si="31"/>
        <v>23.437962005796955</v>
      </c>
      <c r="AE24" s="67">
        <f t="shared" si="31"/>
        <v>22.967471923539655</v>
      </c>
      <c r="AF24" s="79">
        <f t="shared" si="31"/>
        <v>22.967471923539655</v>
      </c>
      <c r="AG24" s="67">
        <f t="shared" si="31"/>
        <v>23.097590311795141</v>
      </c>
      <c r="AH24" s="79">
        <f t="shared" si="31"/>
        <v>23.097590311795141</v>
      </c>
      <c r="AI24" s="67">
        <f t="shared" si="31"/>
        <v>23.483976320362842</v>
      </c>
      <c r="AJ24" s="79">
        <f t="shared" si="31"/>
        <v>23.483976320362842</v>
      </c>
      <c r="AK24" s="67">
        <f t="shared" si="31"/>
        <v>23.826844939188806</v>
      </c>
      <c r="AL24" s="79">
        <f t="shared" si="31"/>
        <v>23.826844939188806</v>
      </c>
      <c r="AM24" s="67">
        <f t="shared" si="31"/>
        <v>23.587238708565213</v>
      </c>
      <c r="AN24" s="79">
        <f t="shared" si="31"/>
        <v>23.587238708565213</v>
      </c>
      <c r="AO24" s="67">
        <f t="shared" si="31"/>
        <v>24.181215950449314</v>
      </c>
      <c r="AP24" s="79">
        <f t="shared" si="31"/>
        <v>24.181215950449314</v>
      </c>
      <c r="AQ24" s="67">
        <f t="shared" si="31"/>
        <v>25.461749494233686</v>
      </c>
      <c r="AR24" s="79">
        <f t="shared" si="31"/>
        <v>25.461749494233686</v>
      </c>
      <c r="AS24" s="67">
        <f t="shared" si="31"/>
        <v>25.408226465186974</v>
      </c>
      <c r="AT24" s="79">
        <f t="shared" si="31"/>
        <v>25.408226465186978</v>
      </c>
      <c r="AU24" s="67">
        <f t="shared" ref="AU24:AW24" si="32">(AU23/AU4)*100</f>
        <v>25.691964547603735</v>
      </c>
      <c r="AV24" s="79">
        <f t="shared" si="32"/>
        <v>25.691964547603728</v>
      </c>
      <c r="AW24" s="67">
        <f t="shared" si="32"/>
        <v>25.56255470744409</v>
      </c>
      <c r="AX24" s="79">
        <f>(AW23/AW4)*100</f>
        <v>25.56255470744409</v>
      </c>
      <c r="AY24" s="67">
        <f>(AY23/AY4)*100</f>
        <v>26.543523034613649</v>
      </c>
      <c r="AZ24" s="79">
        <f>(AY23/AY4)*100</f>
        <v>26.543523034613649</v>
      </c>
      <c r="BA24" s="67">
        <f>(BA23/BA4)*100</f>
        <v>26.458306502076077</v>
      </c>
      <c r="BB24" s="79">
        <f>(BA23/BA4)*100</f>
        <v>26.458306502076077</v>
      </c>
      <c r="BC24" s="67">
        <f>(BC23/BC4)*100</f>
        <v>26.249758737714814</v>
      </c>
      <c r="BD24" s="76">
        <f>+'Funding @ public'!AE24+'Funding @ private'!AE24+'Fundg @ proprietary'!AE24</f>
        <v>78.672734586084658</v>
      </c>
      <c r="BE24" s="67">
        <f t="shared" ref="BE24:BJ24" si="33">(BE23/BE4)*100</f>
        <v>26.250664700417186</v>
      </c>
      <c r="BF24" s="158">
        <f t="shared" si="33"/>
        <v>26.250664700417186</v>
      </c>
      <c r="BG24" s="67">
        <f t="shared" si="33"/>
        <v>26.087585506037492</v>
      </c>
      <c r="BH24" s="158">
        <f t="shared" si="33"/>
        <v>26.087585506037492</v>
      </c>
      <c r="BI24" s="67">
        <f t="shared" si="33"/>
        <v>25.910594159424981</v>
      </c>
      <c r="BJ24" s="158">
        <f t="shared" si="33"/>
        <v>25.910594159424981</v>
      </c>
      <c r="BK24" s="67">
        <f t="shared" ref="BK24" si="34">(BK23/BK4)*100</f>
        <v>26.204037041895273</v>
      </c>
      <c r="BL24" s="158">
        <f t="shared" ref="BL24:BM24" si="35">(BL23/BL4)*100</f>
        <v>26.204037041895269</v>
      </c>
      <c r="BM24" s="67">
        <f t="shared" si="35"/>
        <v>26.820878904225985</v>
      </c>
      <c r="BN24" s="158">
        <f t="shared" ref="BN24" si="36">(BN23/BN4)*100</f>
        <v>26.820878904225992</v>
      </c>
    </row>
    <row r="25" spans="1:66">
      <c r="A25" s="1" t="s">
        <v>35</v>
      </c>
      <c r="J25" s="71"/>
      <c r="L25" s="71"/>
      <c r="N25" s="71"/>
      <c r="P25" s="71"/>
      <c r="R25" s="71"/>
      <c r="T25" s="71"/>
      <c r="V25" s="71"/>
      <c r="X25" s="71"/>
      <c r="Y25" s="1">
        <v>7323719</v>
      </c>
      <c r="Z25" s="71">
        <f>('Fundg @ proprietary'!P25+'Funding @ private'!P25+'Funding @ public'!P25)</f>
        <v>7323719</v>
      </c>
      <c r="AA25">
        <v>7511499</v>
      </c>
      <c r="AB25" s="71">
        <f>('Fundg @ proprietary'!Q25+'Funding @ private'!Q25+'Funding @ public'!Q25)</f>
        <v>7511499</v>
      </c>
      <c r="AC25">
        <v>8747009</v>
      </c>
      <c r="AD25" s="71">
        <f>('Fundg @ proprietary'!R25+'Funding @ private'!R25+'Funding @ public'!R25)</f>
        <v>8747009</v>
      </c>
      <c r="AE25">
        <v>10303599</v>
      </c>
      <c r="AF25" s="71">
        <f>('Fundg @ proprietary'!S25+'Funding @ private'!S25+'Funding @ public'!S25)</f>
        <v>10303599</v>
      </c>
      <c r="AG25" s="1">
        <v>10869011</v>
      </c>
      <c r="AH25" s="71">
        <f>('Fundg @ proprietary'!T25+'Funding @ private'!T25+'Funding @ public'!T25)</f>
        <v>10869011</v>
      </c>
      <c r="AI25" s="1">
        <v>11251820</v>
      </c>
      <c r="AJ25" s="71">
        <f>('Fundg @ proprietary'!U25+'Funding @ private'!U25+'Funding @ public'!U25)</f>
        <v>11251820</v>
      </c>
      <c r="AK25" s="1">
        <v>10710301</v>
      </c>
      <c r="AL25" s="71">
        <f>('Fundg @ proprietary'!V25+'Funding @ private'!V25+'Funding @ public'!V25)</f>
        <v>10710301</v>
      </c>
      <c r="AM25" s="1">
        <v>10797310</v>
      </c>
      <c r="AN25" s="71">
        <f>('Fundg @ proprietary'!W25+'Funding @ private'!W25+'Funding @ public'!W25)</f>
        <v>10797310</v>
      </c>
      <c r="AO25" s="1">
        <v>12086264</v>
      </c>
      <c r="AP25" s="71">
        <f>('Fundg @ proprietary'!X25+'Funding @ private'!X25+'Funding @ public'!X25)</f>
        <v>12086264</v>
      </c>
      <c r="AQ25" s="1">
        <v>14961298</v>
      </c>
      <c r="AR25" s="71">
        <f>('Fundg @ proprietary'!Y25+'Funding @ private'!Y25+'Funding @ public'!Y25)</f>
        <v>14961298</v>
      </c>
      <c r="AS25" s="37">
        <v>26272921.449999999</v>
      </c>
      <c r="AT25" s="71">
        <f>'Fundg @ proprietary'!Z25+'Funding @ private'!Z25+'Funding @ public'!Z25</f>
        <v>26272921.449999996</v>
      </c>
      <c r="AU25" s="37">
        <v>40975629.170000002</v>
      </c>
      <c r="AV25" s="71">
        <f>+'Funding @ public'!AA25+'Funding @ private'!AA25+'Fundg @ proprietary'!AA25</f>
        <v>40975629.170000002</v>
      </c>
      <c r="AW25" s="37">
        <v>41529823.690000005</v>
      </c>
      <c r="AX25" s="71">
        <f>+'Funding @ public'!AB25+'Funding @ private'!AB25+'Fundg @ proprietary'!AB25</f>
        <v>41529823.690000005</v>
      </c>
      <c r="AY25" s="1">
        <v>40233165.019999996</v>
      </c>
      <c r="AZ25" s="71">
        <f>+'Funding @ public'!AC25+'Funding @ private'!AC25+'Fundg @ proprietary'!AC25</f>
        <v>40233165.019999996</v>
      </c>
      <c r="BA25" s="1">
        <v>40561228.82</v>
      </c>
      <c r="BB25" s="71">
        <f>+'Funding @ public'!AD25+'Funding @ private'!AD25+'Fundg @ proprietary'!AD25</f>
        <v>40561228.82</v>
      </c>
      <c r="BC25" s="1">
        <v>26678640.180000003</v>
      </c>
      <c r="BD25" s="76">
        <f>+'Funding @ public'!AE25+'Funding @ private'!AE25+'Fundg @ proprietary'!AE25</f>
        <v>26678640.18</v>
      </c>
      <c r="BE25" s="1">
        <v>24201719.469999999</v>
      </c>
      <c r="BF25" s="76">
        <f>+'Funding @ public'!AF25+'Funding @ private'!AF25+'Fundg @ proprietary'!AF25</f>
        <v>24201719.469999999</v>
      </c>
      <c r="BG25" s="1">
        <v>22919203.139999997</v>
      </c>
      <c r="BH25" s="76">
        <f>+'Funding @ public'!AG25+'Funding @ private'!AG25+'Fundg @ proprietary'!AG25</f>
        <v>22919203.139999997</v>
      </c>
      <c r="BI25" s="1">
        <v>23778484.100000001</v>
      </c>
      <c r="BJ25" s="76">
        <f>+'Funding @ public'!AH25+'Funding @ private'!AH25+'Fundg @ proprietary'!AH25</f>
        <v>23778484.100000001</v>
      </c>
      <c r="BK25" s="1">
        <v>24935353.130000003</v>
      </c>
      <c r="BL25" s="76">
        <f>+'Funding @ public'!AI25+'Funding @ private'!AI25+'Fundg @ proprietary'!AI25</f>
        <v>24935353.130000003</v>
      </c>
      <c r="BM25" s="1">
        <v>22549912.399999999</v>
      </c>
      <c r="BN25" s="76">
        <f>+'Funding @ public'!AJ25+'Funding @ private'!AJ25+'Fundg @ proprietary'!AJ25</f>
        <v>22549912.399999999</v>
      </c>
    </row>
    <row r="26" spans="1:66">
      <c r="A26" s="1" t="s">
        <v>36</v>
      </c>
      <c r="J26" s="71"/>
      <c r="L26" s="71"/>
      <c r="N26" s="71"/>
      <c r="P26" s="71"/>
      <c r="R26" s="71"/>
      <c r="T26" s="71"/>
      <c r="V26" s="71"/>
      <c r="X26" s="71"/>
      <c r="Y26" s="1">
        <v>144546524</v>
      </c>
      <c r="Z26" s="71">
        <f>('Fundg @ proprietary'!P26+'Funding @ private'!P26+'Funding @ public'!P26)</f>
        <v>144546524</v>
      </c>
      <c r="AA26">
        <v>169167794</v>
      </c>
      <c r="AB26" s="71">
        <f>('Fundg @ proprietary'!Q26+'Funding @ private'!Q26+'Funding @ public'!Q26)</f>
        <v>169167794</v>
      </c>
      <c r="AC26">
        <v>226608398</v>
      </c>
      <c r="AD26" s="71">
        <f>('Fundg @ proprietary'!R26+'Funding @ private'!R26+'Funding @ public'!R26)</f>
        <v>226608398</v>
      </c>
      <c r="AE26">
        <v>280515041</v>
      </c>
      <c r="AF26" s="71">
        <f>('Fundg @ proprietary'!S26+'Funding @ private'!S26+'Funding @ public'!S26)</f>
        <v>280515041</v>
      </c>
      <c r="AG26" s="1">
        <v>363437110</v>
      </c>
      <c r="AH26" s="71">
        <f>('Fundg @ proprietary'!T26+'Funding @ private'!T26+'Funding @ public'!T26)</f>
        <v>363437110</v>
      </c>
      <c r="AI26" s="1">
        <v>438879774</v>
      </c>
      <c r="AJ26" s="71">
        <f>('Fundg @ proprietary'!U26+'Funding @ private'!U26+'Funding @ public'!U26)</f>
        <v>438879774</v>
      </c>
      <c r="AK26" s="1">
        <v>468443833</v>
      </c>
      <c r="AL26" s="71">
        <f>('Fundg @ proprietary'!V26+'Funding @ private'!V26+'Funding @ public'!V26)</f>
        <v>468443833</v>
      </c>
      <c r="AM26" s="1">
        <v>515336298</v>
      </c>
      <c r="AN26" s="71">
        <f>('Fundg @ proprietary'!W26+'Funding @ private'!W26+'Funding @ public'!W26)</f>
        <v>515336298</v>
      </c>
      <c r="AO26" s="1">
        <v>688912721</v>
      </c>
      <c r="AP26" s="71">
        <f>('Fundg @ proprietary'!X26+'Funding @ private'!X26+'Funding @ public'!X26)</f>
        <v>688912721</v>
      </c>
      <c r="AQ26" s="1">
        <v>1040190464</v>
      </c>
      <c r="AR26" s="71">
        <f>('Fundg @ proprietary'!Y26+'Funding @ private'!Y26+'Funding @ public'!Y26)</f>
        <v>1040190464</v>
      </c>
      <c r="AS26" s="37">
        <v>1906852287.5899997</v>
      </c>
      <c r="AT26" s="71">
        <f>'Fundg @ proprietary'!Z26+'Funding @ private'!Z26+'Funding @ public'!Z26</f>
        <v>1906852287.5899997</v>
      </c>
      <c r="AU26" s="37">
        <v>2198311004.25</v>
      </c>
      <c r="AV26" s="71">
        <f>+'Funding @ public'!AA26+'Funding @ private'!AA26+'Fundg @ proprietary'!AA26</f>
        <v>2198311004.25</v>
      </c>
      <c r="AW26" s="37">
        <v>1842510780.73</v>
      </c>
      <c r="AX26" s="71">
        <f>+'Funding @ public'!AB26+'Funding @ private'!AB26+'Fundg @ proprietary'!AB26</f>
        <v>1842510780.73</v>
      </c>
      <c r="AY26" s="1">
        <v>1666532519.3700001</v>
      </c>
      <c r="AZ26" s="71">
        <f>+'Funding @ public'!AC26+'Funding @ private'!AC26+'Fundg @ proprietary'!AC26</f>
        <v>1666532519.3700001</v>
      </c>
      <c r="BA26" s="1">
        <v>1498618236.02</v>
      </c>
      <c r="BB26" s="71">
        <f>+'Funding @ public'!AD26+'Funding @ private'!AD26+'Fundg @ proprietary'!AD26</f>
        <v>1498618236.02</v>
      </c>
      <c r="BC26" s="1">
        <v>1373369030.0700002</v>
      </c>
      <c r="BD26" s="76">
        <f>+'Funding @ public'!AE26+'Funding @ private'!AE26+'Fundg @ proprietary'!AE26</f>
        <v>1373369030.0700002</v>
      </c>
      <c r="BE26" s="1">
        <v>1142721715</v>
      </c>
      <c r="BF26" s="76">
        <f>+'Funding @ public'!AF26+'Funding @ private'!AF26+'Fundg @ proprietary'!AF26</f>
        <v>1142721715</v>
      </c>
      <c r="BG26" s="1">
        <v>981735219.0799998</v>
      </c>
      <c r="BH26" s="76">
        <f>+'Funding @ public'!AG26+'Funding @ private'!AG26+'Fundg @ proprietary'!AG26</f>
        <v>981735219.0799998</v>
      </c>
      <c r="BI26" s="1">
        <v>955603665.97000003</v>
      </c>
      <c r="BJ26" s="76">
        <f>+'Funding @ public'!AH26+'Funding @ private'!AH26+'Fundg @ proprietary'!AH26</f>
        <v>955603665.97000003</v>
      </c>
      <c r="BK26" s="1">
        <v>1052145843.8900001</v>
      </c>
      <c r="BL26" s="76">
        <f>+'Funding @ public'!AI26+'Funding @ private'!AI26+'Fundg @ proprietary'!AI26</f>
        <v>1052145843.8900001</v>
      </c>
      <c r="BM26" s="1">
        <v>1136181832.9599996</v>
      </c>
      <c r="BN26" s="76">
        <f>+'Funding @ public'!AJ26+'Funding @ private'!AJ26+'Fundg @ proprietary'!AJ26</f>
        <v>1136181832.9599998</v>
      </c>
    </row>
    <row r="27" spans="1:66">
      <c r="A27" s="1" t="s">
        <v>37</v>
      </c>
      <c r="J27" s="71"/>
      <c r="L27" s="71"/>
      <c r="N27" s="71"/>
      <c r="P27" s="71"/>
      <c r="R27" s="71"/>
      <c r="T27" s="71"/>
      <c r="V27" s="71"/>
      <c r="X27" s="71"/>
      <c r="Y27" s="1">
        <v>900157652</v>
      </c>
      <c r="Z27" s="71">
        <f>('Fundg @ proprietary'!P27+'Funding @ private'!P27+'Funding @ public'!P27)</f>
        <v>900157652</v>
      </c>
      <c r="AA27">
        <v>978162304</v>
      </c>
      <c r="AB27" s="71">
        <f>('Fundg @ proprietary'!Q27+'Funding @ private'!Q27+'Funding @ public'!Q27)</f>
        <v>978162304</v>
      </c>
      <c r="AC27">
        <v>1197624369</v>
      </c>
      <c r="AD27" s="71">
        <f>('Fundg @ proprietary'!R27+'Funding @ private'!R27+'Funding @ public'!R27)</f>
        <v>1197624369</v>
      </c>
      <c r="AE27">
        <v>1321760628</v>
      </c>
      <c r="AF27" s="71">
        <f>('Fundg @ proprietary'!S27+'Funding @ private'!S27+'Funding @ public'!S27)</f>
        <v>1321760628</v>
      </c>
      <c r="AG27" s="1">
        <v>1409026316</v>
      </c>
      <c r="AH27" s="71">
        <f>('Fundg @ proprietary'!T27+'Funding @ private'!T27+'Funding @ public'!T27)</f>
        <v>1409026316</v>
      </c>
      <c r="AI27" s="1">
        <v>1451797302</v>
      </c>
      <c r="AJ27" s="71">
        <f>('Fundg @ proprietary'!U27+'Funding @ private'!U27+'Funding @ public'!U27)</f>
        <v>1451797302</v>
      </c>
      <c r="AK27" s="1">
        <v>1412698959</v>
      </c>
      <c r="AL27" s="71">
        <f>('Fundg @ proprietary'!V27+'Funding @ private'!V27+'Funding @ public'!V27)</f>
        <v>1412698959</v>
      </c>
      <c r="AM27" s="1">
        <v>1406693200</v>
      </c>
      <c r="AN27" s="71">
        <f>('Fundg @ proprietary'!W27+'Funding @ private'!W27+'Funding @ public'!W27)</f>
        <v>1406693200</v>
      </c>
      <c r="AO27" s="1">
        <v>1626430110</v>
      </c>
      <c r="AP27" s="71">
        <f>('Fundg @ proprietary'!X27+'Funding @ private'!X27+'Funding @ public'!X27)</f>
        <v>1626430110</v>
      </c>
      <c r="AQ27" s="1">
        <v>2083210751</v>
      </c>
      <c r="AR27" s="71">
        <f>('Fundg @ proprietary'!Y27+'Funding @ private'!Y27+'Funding @ public'!Y27)</f>
        <v>2083210751</v>
      </c>
      <c r="AS27" s="37">
        <v>3203814914.9999986</v>
      </c>
      <c r="AT27" s="71">
        <f>'Fundg @ proprietary'!Z27+'Funding @ private'!Z27+'Funding @ public'!Z27</f>
        <v>3203814915.000001</v>
      </c>
      <c r="AU27" s="37">
        <v>3877846306.9900012</v>
      </c>
      <c r="AV27" s="71">
        <f>+'Funding @ public'!AA27+'Funding @ private'!AA27+'Fundg @ proprietary'!AA27</f>
        <v>3877846306.9899988</v>
      </c>
      <c r="AW27" s="37">
        <v>3775701209.2400002</v>
      </c>
      <c r="AX27" s="71">
        <f>+'Funding @ public'!AB27+'Funding @ private'!AB27+'Fundg @ proprietary'!AB27</f>
        <v>3775701209.2400002</v>
      </c>
      <c r="AY27" s="1">
        <v>3941145878.6800003</v>
      </c>
      <c r="AZ27" s="71">
        <f>+'Funding @ public'!AC27+'Funding @ private'!AC27+'Fundg @ proprietary'!AC27</f>
        <v>3941145878.6799998</v>
      </c>
      <c r="BA27" s="1">
        <v>3977941236.1800013</v>
      </c>
      <c r="BB27" s="71">
        <f>+'Funding @ public'!AD27+'Funding @ private'!AD27+'Fundg @ proprietary'!AD27</f>
        <v>3977941236.1800013</v>
      </c>
      <c r="BC27" s="1">
        <v>4039390166.8999972</v>
      </c>
      <c r="BD27" s="76">
        <f>+'Funding @ public'!AE27+'Funding @ private'!AE27+'Fundg @ proprietary'!AE27</f>
        <v>4039390166.8999972</v>
      </c>
      <c r="BE27" s="1">
        <v>3845253148.6199994</v>
      </c>
      <c r="BF27" s="76">
        <f>+'Funding @ public'!AF27+'Funding @ private'!AF27+'Fundg @ proprietary'!AF27</f>
        <v>3845253148.6199989</v>
      </c>
      <c r="BG27" s="1">
        <v>3638852471.4500008</v>
      </c>
      <c r="BH27" s="76">
        <f>+'Funding @ public'!AG27+'Funding @ private'!AG27+'Fundg @ proprietary'!AG27</f>
        <v>3638852471.4500008</v>
      </c>
      <c r="BI27" s="1">
        <v>3899286256.2000008</v>
      </c>
      <c r="BJ27" s="76">
        <f>+'Funding @ public'!AH27+'Funding @ private'!AH27+'Fundg @ proprietary'!AH27</f>
        <v>3899286256.2000008</v>
      </c>
      <c r="BK27" s="1">
        <v>3824835845.3400011</v>
      </c>
      <c r="BL27" s="76">
        <f>+'Funding @ public'!AI27+'Funding @ private'!AI27+'Fundg @ proprietary'!AI27</f>
        <v>3824835845.3400011</v>
      </c>
      <c r="BM27" s="1">
        <v>3934274375.8600006</v>
      </c>
      <c r="BN27" s="76">
        <f>+'Funding @ public'!AJ27+'Funding @ private'!AJ27+'Fundg @ proprietary'!AJ27</f>
        <v>3934274375.8600011</v>
      </c>
    </row>
    <row r="28" spans="1:66">
      <c r="A28" s="1" t="s">
        <v>38</v>
      </c>
      <c r="J28" s="71"/>
      <c r="L28" s="71"/>
      <c r="N28" s="71"/>
      <c r="P28" s="71"/>
      <c r="R28" s="71"/>
      <c r="T28" s="71"/>
      <c r="V28" s="71"/>
      <c r="X28" s="71"/>
      <c r="Y28" s="1">
        <v>88890810</v>
      </c>
      <c r="Z28" s="71">
        <f>('Fundg @ proprietary'!P28+'Funding @ private'!P28+'Funding @ public'!P28)</f>
        <v>88890810</v>
      </c>
      <c r="AA28">
        <v>98424456</v>
      </c>
      <c r="AB28" s="71">
        <f>('Fundg @ proprietary'!Q28+'Funding @ private'!Q28+'Funding @ public'!Q28)</f>
        <v>98424456</v>
      </c>
      <c r="AC28">
        <v>123347204</v>
      </c>
      <c r="AD28" s="71">
        <f>('Fundg @ proprietary'!R28+'Funding @ private'!R28+'Funding @ public'!R28)</f>
        <v>123347204</v>
      </c>
      <c r="AE28">
        <v>151357216</v>
      </c>
      <c r="AF28" s="71">
        <f>('Fundg @ proprietary'!S28+'Funding @ private'!S28+'Funding @ public'!S28)</f>
        <v>151357216</v>
      </c>
      <c r="AG28" s="1">
        <v>173541826</v>
      </c>
      <c r="AH28" s="71">
        <f>('Fundg @ proprietary'!T28+'Funding @ private'!T28+'Funding @ public'!T28)</f>
        <v>173541826</v>
      </c>
      <c r="AI28" s="1">
        <v>192314929</v>
      </c>
      <c r="AJ28" s="71">
        <f>('Fundg @ proprietary'!U28+'Funding @ private'!U28+'Funding @ public'!U28)</f>
        <v>192314929</v>
      </c>
      <c r="AK28" s="1">
        <v>193344045</v>
      </c>
      <c r="AL28" s="71">
        <f>('Fundg @ proprietary'!V28+'Funding @ private'!V28+'Funding @ public'!V28)</f>
        <v>193344045</v>
      </c>
      <c r="AM28" s="1">
        <v>184288858</v>
      </c>
      <c r="AN28" s="71">
        <f>('Fundg @ proprietary'!W28+'Funding @ private'!W28+'Funding @ public'!W28)</f>
        <v>184288858</v>
      </c>
      <c r="AO28" s="1">
        <v>217289173</v>
      </c>
      <c r="AP28" s="71">
        <f>('Fundg @ proprietary'!X28+'Funding @ private'!X28+'Funding @ public'!X28)</f>
        <v>217289173</v>
      </c>
      <c r="AQ28" s="1">
        <v>272164592</v>
      </c>
      <c r="AR28" s="71">
        <f>('Fundg @ proprietary'!Y28+'Funding @ private'!Y28+'Funding @ public'!Y28)</f>
        <v>272164592</v>
      </c>
      <c r="AS28" s="37">
        <v>456395577.05999994</v>
      </c>
      <c r="AT28" s="71">
        <f>'Fundg @ proprietary'!Z28+'Funding @ private'!Z28+'Funding @ public'!Z28</f>
        <v>456395577.05999994</v>
      </c>
      <c r="AU28" s="37">
        <v>576376091.16999996</v>
      </c>
      <c r="AV28" s="71">
        <f>+'Funding @ public'!AA28+'Funding @ private'!AA28+'Fundg @ proprietary'!AA28</f>
        <v>576376091.17000008</v>
      </c>
      <c r="AW28" s="37">
        <v>522870554.60999995</v>
      </c>
      <c r="AX28" s="71">
        <f>+'Funding @ public'!AB28+'Funding @ private'!AB28+'Fundg @ proprietary'!AB28</f>
        <v>522870554.61000001</v>
      </c>
      <c r="AY28" s="1">
        <v>488833981.02000004</v>
      </c>
      <c r="AZ28" s="71">
        <f>+'Funding @ public'!AC28+'Funding @ private'!AC28+'Fundg @ proprietary'!AC28</f>
        <v>488833981.01999998</v>
      </c>
      <c r="BA28" s="1">
        <v>468332101.36000001</v>
      </c>
      <c r="BB28" s="71">
        <f>+'Funding @ public'!AD28+'Funding @ private'!AD28+'Fundg @ proprietary'!AD28</f>
        <v>468332101.36000001</v>
      </c>
      <c r="BC28" s="1">
        <v>453768669.16000009</v>
      </c>
      <c r="BD28" s="76">
        <f>+'Funding @ public'!AE28+'Funding @ private'!AE28+'Fundg @ proprietary'!AE28</f>
        <v>453768669.16000003</v>
      </c>
      <c r="BE28" s="1">
        <v>418580089.67000002</v>
      </c>
      <c r="BF28" s="76">
        <f>+'Funding @ public'!AF28+'Funding @ private'!AF28+'Fundg @ proprietary'!AF28</f>
        <v>418580089.66999996</v>
      </c>
      <c r="BG28" s="1">
        <v>403777874.36000001</v>
      </c>
      <c r="BH28" s="76">
        <f>+'Funding @ public'!AG28+'Funding @ private'!AG28+'Fundg @ proprietary'!AG28</f>
        <v>403777874.36000001</v>
      </c>
      <c r="BI28" s="1">
        <v>438937336.87</v>
      </c>
      <c r="BJ28" s="76">
        <f>+'Funding @ public'!AH28+'Funding @ private'!AH28+'Fundg @ proprietary'!AH28</f>
        <v>438937336.87</v>
      </c>
      <c r="BK28" s="1">
        <v>442247157.57000005</v>
      </c>
      <c r="BL28" s="76">
        <f>+'Funding @ public'!AI28+'Funding @ private'!AI28+'Fundg @ proprietary'!AI28</f>
        <v>442247157.57000005</v>
      </c>
      <c r="BM28" s="1">
        <v>453037198.68000001</v>
      </c>
      <c r="BN28" s="76">
        <f>+'Funding @ public'!AJ28+'Funding @ private'!AJ28+'Fundg @ proprietary'!AJ28</f>
        <v>453037198.68000001</v>
      </c>
    </row>
    <row r="29" spans="1:66">
      <c r="A29" s="1" t="s">
        <v>39</v>
      </c>
      <c r="J29" s="71"/>
      <c r="L29" s="71"/>
      <c r="N29" s="71"/>
      <c r="P29" s="71"/>
      <c r="R29" s="71"/>
      <c r="T29" s="71"/>
      <c r="V29" s="71"/>
      <c r="X29" s="71"/>
      <c r="Y29" s="1">
        <v>20769226</v>
      </c>
      <c r="Z29" s="71">
        <f>('Fundg @ proprietary'!P29+'Funding @ private'!P29+'Funding @ public'!P29)</f>
        <v>20769226</v>
      </c>
      <c r="AA29">
        <v>22862557</v>
      </c>
      <c r="AB29" s="71">
        <f>('Fundg @ proprietary'!Q29+'Funding @ private'!Q29+'Funding @ public'!Q29)</f>
        <v>22862557</v>
      </c>
      <c r="AC29">
        <v>27886845</v>
      </c>
      <c r="AD29" s="71">
        <f>('Fundg @ proprietary'!R29+'Funding @ private'!R29+'Funding @ public'!R29)</f>
        <v>27886845</v>
      </c>
      <c r="AE29">
        <v>30796183</v>
      </c>
      <c r="AF29" s="71">
        <f>('Fundg @ proprietary'!S29+'Funding @ private'!S29+'Funding @ public'!S29)</f>
        <v>30796183</v>
      </c>
      <c r="AG29" s="1">
        <v>31890576</v>
      </c>
      <c r="AH29" s="71">
        <f>('Fundg @ proprietary'!T29+'Funding @ private'!T29+'Funding @ public'!T29)</f>
        <v>31890576</v>
      </c>
      <c r="AI29" s="1">
        <v>31214519</v>
      </c>
      <c r="AJ29" s="71">
        <f>('Fundg @ proprietary'!U29+'Funding @ private'!U29+'Funding @ public'!U29)</f>
        <v>31214519</v>
      </c>
      <c r="AK29" s="1">
        <v>28147871</v>
      </c>
      <c r="AL29" s="71">
        <f>('Fundg @ proprietary'!V29+'Funding @ private'!V29+'Funding @ public'!V29)</f>
        <v>28147871</v>
      </c>
      <c r="AM29" s="1">
        <v>26558666</v>
      </c>
      <c r="AN29" s="71">
        <f>('Fundg @ proprietary'!W29+'Funding @ private'!W29+'Funding @ public'!W29)</f>
        <v>26558666</v>
      </c>
      <c r="AO29" s="1">
        <v>30329258</v>
      </c>
      <c r="AP29" s="71">
        <f>('Fundg @ proprietary'!X29+'Funding @ private'!X29+'Funding @ public'!X29)</f>
        <v>30329258</v>
      </c>
      <c r="AQ29" s="1">
        <v>36959368</v>
      </c>
      <c r="AR29" s="71">
        <f>('Fundg @ proprietary'!Y29+'Funding @ private'!Y29+'Funding @ public'!Y29)</f>
        <v>36959368</v>
      </c>
      <c r="AS29" s="37">
        <v>61930686.25</v>
      </c>
      <c r="AT29" s="71">
        <f>'Fundg @ proprietary'!Z29+'Funding @ private'!Z29+'Funding @ public'!Z29</f>
        <v>61930686.25</v>
      </c>
      <c r="AU29" s="37">
        <v>77614638.140000015</v>
      </c>
      <c r="AV29" s="71">
        <f>+'Funding @ public'!AA29+'Funding @ private'!AA29+'Fundg @ proprietary'!AA29</f>
        <v>77614638.140000001</v>
      </c>
      <c r="AW29" s="37">
        <v>82023273.689999983</v>
      </c>
      <c r="AX29" s="71">
        <f>+'Funding @ public'!AB29+'Funding @ private'!AB29+'Fundg @ proprietary'!AB29</f>
        <v>82023273.689999998</v>
      </c>
      <c r="AY29" s="1">
        <v>83735870.010000005</v>
      </c>
      <c r="AZ29" s="71">
        <f>+'Funding @ public'!AC29+'Funding @ private'!AC29+'Fundg @ proprietary'!AC29</f>
        <v>83735870.00999999</v>
      </c>
      <c r="BA29" s="1">
        <v>82191646.100000009</v>
      </c>
      <c r="BB29" s="71">
        <f>+'Funding @ public'!AD29+'Funding @ private'!AD29+'Fundg @ proprietary'!AD29</f>
        <v>82191646.100000009</v>
      </c>
      <c r="BC29" s="1">
        <v>80685045.920000002</v>
      </c>
      <c r="BD29" s="76">
        <f>+'Funding @ public'!AE29+'Funding @ private'!AE29+'Fundg @ proprietary'!AE29</f>
        <v>80685045.920000002</v>
      </c>
      <c r="BE29" s="1">
        <v>76275601.530000001</v>
      </c>
      <c r="BF29" s="76">
        <f>+'Funding @ public'!AF29+'Funding @ private'!AF29+'Fundg @ proprietary'!AF29</f>
        <v>76275601.530000001</v>
      </c>
      <c r="BG29" s="1">
        <v>68917203.049999997</v>
      </c>
      <c r="BH29" s="76">
        <f>+'Funding @ public'!AG29+'Funding @ private'!AG29+'Fundg @ proprietary'!AG29</f>
        <v>68917203.049999997</v>
      </c>
      <c r="BI29" s="1">
        <v>71409808.689999998</v>
      </c>
      <c r="BJ29" s="76">
        <f>+'Funding @ public'!AH29+'Funding @ private'!AH29+'Fundg @ proprietary'!AH29</f>
        <v>71409808.689999983</v>
      </c>
      <c r="BK29" s="1">
        <v>68124797.030000001</v>
      </c>
      <c r="BL29" s="76">
        <f>+'Funding @ public'!AI29+'Funding @ private'!AI29+'Fundg @ proprietary'!AI29</f>
        <v>68124797.030000001</v>
      </c>
      <c r="BM29" s="1">
        <v>66676529.870000005</v>
      </c>
      <c r="BN29" s="76">
        <f>+'Funding @ public'!AJ29+'Funding @ private'!AJ29+'Fundg @ proprietary'!AJ29</f>
        <v>66676529.870000005</v>
      </c>
    </row>
    <row r="30" spans="1:66">
      <c r="A30" s="1" t="s">
        <v>40</v>
      </c>
      <c r="J30" s="71"/>
      <c r="L30" s="71"/>
      <c r="N30" s="71"/>
      <c r="P30" s="71"/>
      <c r="R30" s="71"/>
      <c r="T30" s="71"/>
      <c r="V30" s="71"/>
      <c r="X30" s="71"/>
      <c r="Y30" s="1">
        <v>40817602</v>
      </c>
      <c r="Z30" s="71">
        <f>('Fundg @ proprietary'!P30+'Funding @ private'!P30+'Funding @ public'!P30)</f>
        <v>40817602</v>
      </c>
      <c r="AA30">
        <v>45303454</v>
      </c>
      <c r="AB30" s="71">
        <f>('Fundg @ proprietary'!Q30+'Funding @ private'!Q30+'Funding @ public'!Q30)</f>
        <v>45303454</v>
      </c>
      <c r="AC30">
        <v>58908652</v>
      </c>
      <c r="AD30" s="71">
        <f>('Fundg @ proprietary'!R30+'Funding @ private'!R30+'Funding @ public'!R30)</f>
        <v>58908652</v>
      </c>
      <c r="AE30">
        <v>72552291</v>
      </c>
      <c r="AF30" s="71">
        <f>('Fundg @ proprietary'!S30+'Funding @ private'!S30+'Funding @ public'!S30)</f>
        <v>72552291</v>
      </c>
      <c r="AG30" s="1">
        <v>81610802</v>
      </c>
      <c r="AH30" s="71">
        <f>('Fundg @ proprietary'!T30+'Funding @ private'!T30+'Funding @ public'!T30)</f>
        <v>81610802</v>
      </c>
      <c r="AI30" s="1">
        <v>83175611</v>
      </c>
      <c r="AJ30" s="71">
        <f>('Fundg @ proprietary'!U30+'Funding @ private'!U30+'Funding @ public'!U30)</f>
        <v>83175611</v>
      </c>
      <c r="AK30" s="1">
        <v>79723449</v>
      </c>
      <c r="AL30" s="71">
        <f>('Fundg @ proprietary'!V30+'Funding @ private'!V30+'Funding @ public'!V30)</f>
        <v>79723449</v>
      </c>
      <c r="AM30" s="1">
        <v>74763326</v>
      </c>
      <c r="AN30" s="71">
        <f>('Fundg @ proprietary'!W30+'Funding @ private'!W30+'Funding @ public'!W30)</f>
        <v>74763326</v>
      </c>
      <c r="AO30" s="1">
        <v>81278873</v>
      </c>
      <c r="AP30" s="71">
        <f>('Fundg @ proprietary'!X30+'Funding @ private'!X30+'Funding @ public'!X30)</f>
        <v>81278873</v>
      </c>
      <c r="AQ30" s="1">
        <v>96898704</v>
      </c>
      <c r="AR30" s="71">
        <f>('Fundg @ proprietary'!Y30+'Funding @ private'!Y30+'Funding @ public'!Y30)</f>
        <v>96898704</v>
      </c>
      <c r="AS30" s="37">
        <v>153448648.75</v>
      </c>
      <c r="AT30" s="71">
        <f>'Fundg @ proprietary'!Z30+'Funding @ private'!Z30+'Funding @ public'!Z30</f>
        <v>153448648.75</v>
      </c>
      <c r="AU30" s="37">
        <v>195209981.80999997</v>
      </c>
      <c r="AV30" s="71">
        <f>+'Funding @ public'!AA30+'Funding @ private'!AA30+'Fundg @ proprietary'!AA30</f>
        <v>195209981.80999997</v>
      </c>
      <c r="AW30" s="37">
        <v>194167169.40000001</v>
      </c>
      <c r="AX30" s="71">
        <f>+'Funding @ public'!AB30+'Funding @ private'!AB30+'Fundg @ proprietary'!AB30</f>
        <v>194167169.40000001</v>
      </c>
      <c r="AY30" s="1">
        <v>193770695.56</v>
      </c>
      <c r="AZ30" s="71">
        <f>+'Funding @ public'!AC30+'Funding @ private'!AC30+'Fundg @ proprietary'!AC30</f>
        <v>193770695.56</v>
      </c>
      <c r="BA30" s="1">
        <v>181942213.74000001</v>
      </c>
      <c r="BB30" s="71">
        <f>+'Funding @ public'!AD30+'Funding @ private'!AD30+'Fundg @ proprietary'!AD30</f>
        <v>181942213.74000001</v>
      </c>
      <c r="BC30" s="1">
        <v>177725244.88</v>
      </c>
      <c r="BD30" s="76">
        <f>+'Funding @ public'!AE30+'Funding @ private'!AE30+'Fundg @ proprietary'!AE30</f>
        <v>177725244.88000003</v>
      </c>
      <c r="BE30" s="1">
        <v>168960026.43000001</v>
      </c>
      <c r="BF30" s="76">
        <f>+'Funding @ public'!AF30+'Funding @ private'!AF30+'Fundg @ proprietary'!AF30</f>
        <v>168960026.42999998</v>
      </c>
      <c r="BG30" s="1">
        <v>156324216.72999999</v>
      </c>
      <c r="BH30" s="76">
        <f>+'Funding @ public'!AG30+'Funding @ private'!AG30+'Fundg @ proprietary'!AG30</f>
        <v>156324216.72999999</v>
      </c>
      <c r="BI30" s="1">
        <v>177074431.10000002</v>
      </c>
      <c r="BJ30" s="76">
        <f>+'Funding @ public'!AH30+'Funding @ private'!AH30+'Fundg @ proprietary'!AH30</f>
        <v>177074431.09999999</v>
      </c>
      <c r="BK30" s="1">
        <v>170560461.65000001</v>
      </c>
      <c r="BL30" s="76">
        <f>+'Funding @ public'!AI30+'Funding @ private'!AI30+'Fundg @ proprietary'!AI30</f>
        <v>170560461.65000001</v>
      </c>
      <c r="BM30" s="1">
        <v>169147400.07999998</v>
      </c>
      <c r="BN30" s="76">
        <f>+'Funding @ public'!AJ30+'Funding @ private'!AJ30+'Fundg @ proprietary'!AJ30</f>
        <v>169147400.08000001</v>
      </c>
    </row>
    <row r="31" spans="1:66">
      <c r="A31" s="1" t="s">
        <v>41</v>
      </c>
      <c r="J31" s="71"/>
      <c r="L31" s="71"/>
      <c r="N31" s="71"/>
      <c r="P31" s="71"/>
      <c r="R31" s="71"/>
      <c r="T31" s="71"/>
      <c r="V31" s="71"/>
      <c r="X31" s="71"/>
      <c r="Y31" s="1">
        <v>30663394</v>
      </c>
      <c r="Z31" s="71">
        <f>('Fundg @ proprietary'!P31+'Funding @ private'!P31+'Funding @ public'!P31)</f>
        <v>30663394</v>
      </c>
      <c r="AA31">
        <v>33165721</v>
      </c>
      <c r="AB31" s="71">
        <f>('Fundg @ proprietary'!Q31+'Funding @ private'!Q31+'Funding @ public'!Q31)</f>
        <v>33165721</v>
      </c>
      <c r="AC31">
        <v>39847659</v>
      </c>
      <c r="AD31" s="71">
        <f>('Fundg @ proprietary'!R31+'Funding @ private'!R31+'Funding @ public'!R31)</f>
        <v>39847659</v>
      </c>
      <c r="AE31">
        <v>44863188</v>
      </c>
      <c r="AF31" s="71">
        <f>('Fundg @ proprietary'!S31+'Funding @ private'!S31+'Funding @ public'!S31)</f>
        <v>44863188</v>
      </c>
      <c r="AG31" s="1">
        <v>47448371</v>
      </c>
      <c r="AH31" s="71">
        <f>('Fundg @ proprietary'!T31+'Funding @ private'!T31+'Funding @ public'!T31)</f>
        <v>47448371</v>
      </c>
      <c r="AI31" s="1">
        <v>46855208</v>
      </c>
      <c r="AJ31" s="71">
        <f>('Fundg @ proprietary'!U31+'Funding @ private'!U31+'Funding @ public'!U31)</f>
        <v>46855208</v>
      </c>
      <c r="AK31" s="1">
        <v>43201869</v>
      </c>
      <c r="AL31" s="71">
        <f>('Fundg @ proprietary'!V31+'Funding @ private'!V31+'Funding @ public'!V31)</f>
        <v>43201869</v>
      </c>
      <c r="AM31" s="1">
        <v>40188755</v>
      </c>
      <c r="AN31" s="71">
        <f>('Fundg @ proprietary'!W31+'Funding @ private'!W31+'Funding @ public'!W31)</f>
        <v>40188755</v>
      </c>
      <c r="AO31" s="1">
        <v>41942840</v>
      </c>
      <c r="AP31" s="71">
        <f>('Fundg @ proprietary'!X31+'Funding @ private'!X31+'Funding @ public'!X31)</f>
        <v>41942840</v>
      </c>
      <c r="AQ31" s="1">
        <v>47928715</v>
      </c>
      <c r="AR31" s="71">
        <f>('Fundg @ proprietary'!Y31+'Funding @ private'!Y31+'Funding @ public'!Y31)</f>
        <v>47928715</v>
      </c>
      <c r="AS31" s="37">
        <v>74095170.590000004</v>
      </c>
      <c r="AT31" s="71">
        <f>'Fundg @ proprietary'!Z31+'Funding @ private'!Z31+'Funding @ public'!Z31</f>
        <v>74095170.590000004</v>
      </c>
      <c r="AU31" s="37">
        <v>89188176.920000002</v>
      </c>
      <c r="AV31" s="71">
        <f>+'Funding @ public'!AA31+'Funding @ private'!AA31+'Fundg @ proprietary'!AA31</f>
        <v>89188176.920000002</v>
      </c>
      <c r="AW31" s="37">
        <v>86950233.329999998</v>
      </c>
      <c r="AX31" s="71">
        <f>+'Funding @ public'!AB31+'Funding @ private'!AB31+'Fundg @ proprietary'!AB31</f>
        <v>86950233.329999998</v>
      </c>
      <c r="AY31" s="1">
        <v>81429251.499999985</v>
      </c>
      <c r="AZ31" s="71">
        <f>+'Funding @ public'!AC31+'Funding @ private'!AC31+'Fundg @ proprietary'!AC31</f>
        <v>81429251.499999985</v>
      </c>
      <c r="BA31" s="1">
        <v>77063297.670000002</v>
      </c>
      <c r="BB31" s="71">
        <f>+'Funding @ public'!AD31+'Funding @ private'!AD31+'Fundg @ proprietary'!AD31</f>
        <v>77063297.670000002</v>
      </c>
      <c r="BC31" s="1">
        <v>71406381.200000003</v>
      </c>
      <c r="BD31" s="76">
        <f>+'Funding @ public'!AE31+'Funding @ private'!AE31+'Fundg @ proprietary'!AE31</f>
        <v>71406381.200000003</v>
      </c>
      <c r="BE31" s="1">
        <v>65245865.540000007</v>
      </c>
      <c r="BF31" s="76">
        <f>+'Funding @ public'!AF31+'Funding @ private'!AF31+'Fundg @ proprietary'!AF31</f>
        <v>65245865.540000007</v>
      </c>
      <c r="BG31" s="1">
        <v>61471948.93</v>
      </c>
      <c r="BH31" s="76">
        <f>+'Funding @ public'!AG31+'Funding @ private'!AG31+'Fundg @ proprietary'!AG31</f>
        <v>61471948.930000007</v>
      </c>
      <c r="BI31" s="1">
        <v>62272271.24000001</v>
      </c>
      <c r="BJ31" s="76">
        <f>+'Funding @ public'!AH31+'Funding @ private'!AH31+'Fundg @ proprietary'!AH31</f>
        <v>62272271.24000001</v>
      </c>
      <c r="BK31" s="1">
        <v>58975659.730000012</v>
      </c>
      <c r="BL31" s="76">
        <f>+'Funding @ public'!AI31+'Funding @ private'!AI31+'Fundg @ proprietary'!AI31</f>
        <v>58975659.730000012</v>
      </c>
      <c r="BM31" s="1">
        <v>54723720.649999999</v>
      </c>
      <c r="BN31" s="76">
        <f>+'Funding @ public'!AJ31+'Funding @ private'!AJ31+'Fundg @ proprietary'!AJ31</f>
        <v>54723720.649999999</v>
      </c>
    </row>
    <row r="32" spans="1:66">
      <c r="A32" s="1" t="s">
        <v>42</v>
      </c>
      <c r="J32" s="71"/>
      <c r="L32" s="71"/>
      <c r="N32" s="71"/>
      <c r="P32" s="71"/>
      <c r="R32" s="71"/>
      <c r="T32" s="71"/>
      <c r="V32" s="71"/>
      <c r="X32" s="71"/>
      <c r="Y32" s="1">
        <v>22572788</v>
      </c>
      <c r="Z32" s="71">
        <f>('Fundg @ proprietary'!P32+'Funding @ private'!P32+'Funding @ public'!P32)</f>
        <v>22572788</v>
      </c>
      <c r="AA32">
        <v>24114800</v>
      </c>
      <c r="AB32" s="71">
        <f>('Fundg @ proprietary'!Q32+'Funding @ private'!Q32+'Funding @ public'!Q32)</f>
        <v>24114800</v>
      </c>
      <c r="AC32">
        <v>35660790</v>
      </c>
      <c r="AD32" s="71">
        <f>('Fundg @ proprietary'!R32+'Funding @ private'!R32+'Funding @ public'!R32)</f>
        <v>35660790</v>
      </c>
      <c r="AE32">
        <v>38041570</v>
      </c>
      <c r="AF32" s="71">
        <f>('Fundg @ proprietary'!S32+'Funding @ private'!S32+'Funding @ public'!S32)</f>
        <v>38041570</v>
      </c>
      <c r="AG32" s="1">
        <v>42395226</v>
      </c>
      <c r="AH32" s="71">
        <f>('Fundg @ proprietary'!T32+'Funding @ private'!T32+'Funding @ public'!T32)</f>
        <v>42395226</v>
      </c>
      <c r="AI32" s="1">
        <v>41159098</v>
      </c>
      <c r="AJ32" s="71">
        <f>('Fundg @ proprietary'!U32+'Funding @ private'!U32+'Funding @ public'!U32)</f>
        <v>41159098</v>
      </c>
      <c r="AK32" s="1">
        <v>36498201</v>
      </c>
      <c r="AL32" s="71">
        <f>('Fundg @ proprietary'!V32+'Funding @ private'!V32+'Funding @ public'!V32)</f>
        <v>36498201</v>
      </c>
      <c r="AM32" s="1">
        <v>35684669</v>
      </c>
      <c r="AN32" s="71">
        <f>('Fundg @ proprietary'!W32+'Funding @ private'!W32+'Funding @ public'!W32)</f>
        <v>35684669</v>
      </c>
      <c r="AO32" s="1">
        <v>42018542</v>
      </c>
      <c r="AP32" s="71">
        <f>('Fundg @ proprietary'!X32+'Funding @ private'!X32+'Funding @ public'!X32)</f>
        <v>42018542</v>
      </c>
      <c r="AQ32" s="1">
        <v>59346260</v>
      </c>
      <c r="AR32" s="71">
        <f>('Fundg @ proprietary'!Y32+'Funding @ private'!Y32+'Funding @ public'!Y32)</f>
        <v>59346260</v>
      </c>
      <c r="AS32" s="37">
        <v>109032072.69</v>
      </c>
      <c r="AT32" s="71">
        <f>'Fundg @ proprietary'!Z32+'Funding @ private'!Z32+'Funding @ public'!Z32</f>
        <v>109032072.69</v>
      </c>
      <c r="AU32" s="37">
        <v>137084262.75999999</v>
      </c>
      <c r="AV32" s="71">
        <f>+'Funding @ public'!AA32+'Funding @ private'!AA32+'Fundg @ proprietary'!AA32</f>
        <v>137084262.75999999</v>
      </c>
      <c r="AW32" s="37">
        <v>137678049.59999999</v>
      </c>
      <c r="AX32" s="71">
        <f>+'Funding @ public'!AB32+'Funding @ private'!AB32+'Fundg @ proprietary'!AB32</f>
        <v>137678049.59999999</v>
      </c>
      <c r="AY32" s="1">
        <v>133721556.18000001</v>
      </c>
      <c r="AZ32" s="71">
        <f>+'Funding @ public'!AC32+'Funding @ private'!AC32+'Fundg @ proprietary'!AC32</f>
        <v>133721556.17999999</v>
      </c>
      <c r="BA32" s="1">
        <v>140196998.19</v>
      </c>
      <c r="BB32" s="71">
        <f>+'Funding @ public'!AD32+'Funding @ private'!AD32+'Fundg @ proprietary'!AD32</f>
        <v>140196998.19</v>
      </c>
      <c r="BC32" s="1">
        <v>147943262.34999999</v>
      </c>
      <c r="BD32" s="76">
        <f>+'Funding @ public'!AE32+'Funding @ private'!AE32+'Fundg @ proprietary'!AE32</f>
        <v>147943262.34999999</v>
      </c>
      <c r="BE32" s="1">
        <v>138049260.64000002</v>
      </c>
      <c r="BF32" s="76">
        <f>+'Funding @ public'!AF32+'Funding @ private'!AF32+'Fundg @ proprietary'!AF32</f>
        <v>138049260.64000002</v>
      </c>
      <c r="BG32" s="1">
        <v>133291347.40000001</v>
      </c>
      <c r="BH32" s="76">
        <f>+'Funding @ public'!AG32+'Funding @ private'!AG32+'Fundg @ proprietary'!AG32</f>
        <v>133291347.40000001</v>
      </c>
      <c r="BI32" s="1">
        <v>143338437.03</v>
      </c>
      <c r="BJ32" s="76">
        <f>+'Funding @ public'!AH32+'Funding @ private'!AH32+'Fundg @ proprietary'!AH32</f>
        <v>143338437.03</v>
      </c>
      <c r="BK32" s="1">
        <v>148235197.33999997</v>
      </c>
      <c r="BL32" s="76">
        <f>+'Funding @ public'!AI32+'Funding @ private'!AI32+'Fundg @ proprietary'!AI32</f>
        <v>148235197.34</v>
      </c>
      <c r="BM32" s="1">
        <v>151887411.32999998</v>
      </c>
      <c r="BN32" s="76">
        <f>+'Funding @ public'!AJ32+'Funding @ private'!AJ32+'Fundg @ proprietary'!AJ32</f>
        <v>151887411.33000001</v>
      </c>
    </row>
    <row r="33" spans="1:66">
      <c r="A33" s="1" t="s">
        <v>43</v>
      </c>
      <c r="J33" s="71"/>
      <c r="L33" s="71"/>
      <c r="N33" s="71"/>
      <c r="P33" s="71"/>
      <c r="R33" s="71"/>
      <c r="T33" s="71"/>
      <c r="V33" s="71"/>
      <c r="X33" s="71"/>
      <c r="Y33" s="1">
        <v>63663475</v>
      </c>
      <c r="Z33" s="71">
        <f>('Fundg @ proprietary'!P33+'Funding @ private'!P33+'Funding @ public'!P33)</f>
        <v>63663475</v>
      </c>
      <c r="AA33">
        <v>68750338</v>
      </c>
      <c r="AB33" s="71">
        <f>('Fundg @ proprietary'!Q33+'Funding @ private'!Q33+'Funding @ public'!Q33)</f>
        <v>68750338</v>
      </c>
      <c r="AC33">
        <v>81924872</v>
      </c>
      <c r="AD33" s="71">
        <f>('Fundg @ proprietary'!R33+'Funding @ private'!R33+'Funding @ public'!R33)</f>
        <v>81924872</v>
      </c>
      <c r="AE33">
        <v>94767459</v>
      </c>
      <c r="AF33" s="71">
        <f>('Fundg @ proprietary'!S33+'Funding @ private'!S33+'Funding @ public'!S33)</f>
        <v>94767459</v>
      </c>
      <c r="AG33" s="1">
        <v>102230943</v>
      </c>
      <c r="AH33" s="71">
        <f>('Fundg @ proprietary'!T33+'Funding @ private'!T33+'Funding @ public'!T33)</f>
        <v>102230943</v>
      </c>
      <c r="AI33" s="1">
        <v>104566863</v>
      </c>
      <c r="AJ33" s="71">
        <f>('Fundg @ proprietary'!U33+'Funding @ private'!U33+'Funding @ public'!U33)</f>
        <v>104566863</v>
      </c>
      <c r="AK33" s="1">
        <v>99377880</v>
      </c>
      <c r="AL33" s="71">
        <f>('Fundg @ proprietary'!V33+'Funding @ private'!V33+'Funding @ public'!V33)</f>
        <v>99377880</v>
      </c>
      <c r="AM33" s="1">
        <v>96002155</v>
      </c>
      <c r="AN33" s="71">
        <f>('Fundg @ proprietary'!W33+'Funding @ private'!W33+'Funding @ public'!W33)</f>
        <v>96002155</v>
      </c>
      <c r="AO33" s="1">
        <v>104601786</v>
      </c>
      <c r="AP33" s="71">
        <f>('Fundg @ proprietary'!X33+'Funding @ private'!X33+'Funding @ public'!X33)</f>
        <v>104601786</v>
      </c>
      <c r="AQ33" s="1">
        <v>125469757</v>
      </c>
      <c r="AR33" s="71">
        <f>('Fundg @ proprietary'!Y33+'Funding @ private'!Y33+'Funding @ public'!Y33)</f>
        <v>125469757</v>
      </c>
      <c r="AS33" s="37">
        <v>195912892.24000004</v>
      </c>
      <c r="AT33" s="71">
        <f>'Fundg @ proprietary'!Z33+'Funding @ private'!Z33+'Funding @ public'!Z33</f>
        <v>195912892.24000001</v>
      </c>
      <c r="AU33" s="37">
        <v>239806103.32000002</v>
      </c>
      <c r="AV33" s="71">
        <f>+'Funding @ public'!AA33+'Funding @ private'!AA33+'Fundg @ proprietary'!AA33</f>
        <v>239806103.32000002</v>
      </c>
      <c r="AW33" s="37">
        <v>232647231.55000001</v>
      </c>
      <c r="AX33" s="71">
        <f>+'Funding @ public'!AB33+'Funding @ private'!AB33+'Fundg @ proprietary'!AB33</f>
        <v>232647231.55000001</v>
      </c>
      <c r="AY33" s="1">
        <v>222425899.59999996</v>
      </c>
      <c r="AZ33" s="71">
        <f>+'Funding @ public'!AC33+'Funding @ private'!AC33+'Fundg @ proprietary'!AC33</f>
        <v>222425899.59999996</v>
      </c>
      <c r="BA33" s="1">
        <v>212292571.58999997</v>
      </c>
      <c r="BB33" s="71">
        <f>+'Funding @ public'!AD33+'Funding @ private'!AD33+'Fundg @ proprietary'!AD33</f>
        <v>212292571.58999997</v>
      </c>
      <c r="BC33" s="1">
        <v>196793031.57000002</v>
      </c>
      <c r="BD33" s="76">
        <f>+'Funding @ public'!AE33+'Funding @ private'!AE33+'Fundg @ proprietary'!AE33</f>
        <v>196793031.57000002</v>
      </c>
      <c r="BE33" s="1">
        <v>179790770.96000001</v>
      </c>
      <c r="BF33" s="76">
        <f>+'Funding @ public'!AF33+'Funding @ private'!AF33+'Fundg @ proprietary'!AF33</f>
        <v>179790770.96000004</v>
      </c>
      <c r="BG33" s="1">
        <v>172209192.50999999</v>
      </c>
      <c r="BH33" s="76">
        <f>+'Funding @ public'!AG33+'Funding @ private'!AG33+'Fundg @ proprietary'!AG33</f>
        <v>172209192.50999999</v>
      </c>
      <c r="BI33" s="1">
        <v>168579275.98999998</v>
      </c>
      <c r="BJ33" s="76">
        <f>+'Funding @ public'!AH33+'Funding @ private'!AH33+'Fundg @ proprietary'!AH33</f>
        <v>168579275.98999998</v>
      </c>
      <c r="BK33" s="1">
        <v>163466687.87000003</v>
      </c>
      <c r="BL33" s="76">
        <f>+'Funding @ public'!AI33+'Funding @ private'!AI33+'Fundg @ proprietary'!AI33</f>
        <v>163466687.87000003</v>
      </c>
      <c r="BM33" s="1">
        <v>158442014.90000001</v>
      </c>
      <c r="BN33" s="76">
        <f>+'Funding @ public'!AJ33+'Funding @ private'!AJ33+'Fundg @ proprietary'!AJ33</f>
        <v>158442014.90000001</v>
      </c>
    </row>
    <row r="34" spans="1:66">
      <c r="A34" s="1" t="s">
        <v>44</v>
      </c>
      <c r="J34" s="71"/>
      <c r="L34" s="71"/>
      <c r="N34" s="71"/>
      <c r="P34" s="71"/>
      <c r="R34" s="71"/>
      <c r="T34" s="71"/>
      <c r="V34" s="71"/>
      <c r="X34" s="71"/>
      <c r="Y34" s="1">
        <v>73790091</v>
      </c>
      <c r="Z34" s="71">
        <f>('Fundg @ proprietary'!P34+'Funding @ private'!P34+'Funding @ public'!P34)</f>
        <v>73790091</v>
      </c>
      <c r="AA34">
        <v>87334867</v>
      </c>
      <c r="AB34" s="71">
        <f>('Fundg @ proprietary'!Q34+'Funding @ private'!Q34+'Funding @ public'!Q34)</f>
        <v>87334867</v>
      </c>
      <c r="AC34">
        <v>116343213</v>
      </c>
      <c r="AD34" s="71">
        <f>('Fundg @ proprietary'!R34+'Funding @ private'!R34+'Funding @ public'!R34)</f>
        <v>116343213</v>
      </c>
      <c r="AE34">
        <v>137471143</v>
      </c>
      <c r="AF34" s="71">
        <f>('Fundg @ proprietary'!S34+'Funding @ private'!S34+'Funding @ public'!S34)</f>
        <v>137471143</v>
      </c>
      <c r="AG34" s="1">
        <v>148638666</v>
      </c>
      <c r="AH34" s="71">
        <f>('Fundg @ proprietary'!T34+'Funding @ private'!T34+'Funding @ public'!T34)</f>
        <v>148638666</v>
      </c>
      <c r="AI34" s="1">
        <v>154416018</v>
      </c>
      <c r="AJ34" s="71">
        <f>('Fundg @ proprietary'!U34+'Funding @ private'!U34+'Funding @ public'!U34)</f>
        <v>154416018</v>
      </c>
      <c r="AK34" s="1">
        <v>146258727</v>
      </c>
      <c r="AL34" s="71">
        <f>('Fundg @ proprietary'!V34+'Funding @ private'!V34+'Funding @ public'!V34)</f>
        <v>146258727</v>
      </c>
      <c r="AM34" s="1">
        <v>142405648</v>
      </c>
      <c r="AN34" s="71">
        <f>('Fundg @ proprietary'!W34+'Funding @ private'!W34+'Funding @ public'!W34)</f>
        <v>142405648</v>
      </c>
      <c r="AO34" s="1">
        <v>162354946</v>
      </c>
      <c r="AP34" s="71">
        <f>('Fundg @ proprietary'!X34+'Funding @ private'!X34+'Funding @ public'!X34)</f>
        <v>162354946</v>
      </c>
      <c r="AQ34" s="1">
        <v>210429900</v>
      </c>
      <c r="AR34" s="71">
        <f>('Fundg @ proprietary'!Y34+'Funding @ private'!Y34+'Funding @ public'!Y34)</f>
        <v>210429900</v>
      </c>
      <c r="AS34" s="37">
        <v>355878034.58000004</v>
      </c>
      <c r="AT34" s="71">
        <f>'Fundg @ proprietary'!Z34+'Funding @ private'!Z34+'Funding @ public'!Z34</f>
        <v>355878034.57999998</v>
      </c>
      <c r="AU34" s="37">
        <v>441968418.90999991</v>
      </c>
      <c r="AV34" s="71">
        <f>+'Funding @ public'!AA34+'Funding @ private'!AA34+'Fundg @ proprietary'!AA34</f>
        <v>441968418.90999991</v>
      </c>
      <c r="AW34" s="37">
        <v>432374898.38</v>
      </c>
      <c r="AX34" s="71">
        <f>+'Funding @ public'!AB34+'Funding @ private'!AB34+'Fundg @ proprietary'!AB34</f>
        <v>432374898.38</v>
      </c>
      <c r="AY34" s="1">
        <v>424045730.98000002</v>
      </c>
      <c r="AZ34" s="71">
        <f>+'Funding @ public'!AC34+'Funding @ private'!AC34+'Fundg @ proprietary'!AC34</f>
        <v>424045730.98000008</v>
      </c>
      <c r="BA34" s="1">
        <v>398832865.87</v>
      </c>
      <c r="BB34" s="71">
        <f>+'Funding @ public'!AD34+'Funding @ private'!AD34+'Fundg @ proprietary'!AD34</f>
        <v>398832865.87</v>
      </c>
      <c r="BC34" s="1">
        <v>365531330.72000003</v>
      </c>
      <c r="BD34" s="76">
        <f>+'Funding @ public'!AE34+'Funding @ private'!AE34+'Fundg @ proprietary'!AE34</f>
        <v>365531330.72000003</v>
      </c>
      <c r="BE34" s="1">
        <v>320549466.18000001</v>
      </c>
      <c r="BF34" s="76">
        <f>+'Funding @ public'!AF34+'Funding @ private'!AF34+'Fundg @ proprietary'!AF34</f>
        <v>320549466.17999995</v>
      </c>
      <c r="BG34" s="1">
        <v>291449911.71000004</v>
      </c>
      <c r="BH34" s="76">
        <f>+'Funding @ public'!AG34+'Funding @ private'!AG34+'Fundg @ proprietary'!AG34</f>
        <v>291449911.71000004</v>
      </c>
      <c r="BI34" s="1">
        <v>293294570.19999999</v>
      </c>
      <c r="BJ34" s="76">
        <f>+'Funding @ public'!AH34+'Funding @ private'!AH34+'Fundg @ proprietary'!AH34</f>
        <v>293294570.19999999</v>
      </c>
      <c r="BK34" s="1">
        <v>281968792.85000002</v>
      </c>
      <c r="BL34" s="76">
        <f>+'Funding @ public'!AI34+'Funding @ private'!AI34+'Fundg @ proprietary'!AI34</f>
        <v>281968792.85000002</v>
      </c>
      <c r="BM34" s="1">
        <v>268804041.89999998</v>
      </c>
      <c r="BN34" s="76">
        <f>+'Funding @ public'!AJ34+'Funding @ private'!AJ34+'Fundg @ proprietary'!AJ34</f>
        <v>268804041.90000004</v>
      </c>
    </row>
    <row r="35" spans="1:66">
      <c r="A35" s="1" t="s">
        <v>45</v>
      </c>
      <c r="J35" s="71"/>
      <c r="L35" s="71"/>
      <c r="N35" s="71"/>
      <c r="P35" s="71"/>
      <c r="R35" s="71"/>
      <c r="T35" s="71"/>
      <c r="V35" s="71"/>
      <c r="X35" s="71"/>
      <c r="Y35" s="1">
        <v>73641134</v>
      </c>
      <c r="Z35" s="71">
        <f>('Fundg @ proprietary'!P35+'Funding @ private'!P35+'Funding @ public'!P35)</f>
        <v>73641134</v>
      </c>
      <c r="AA35">
        <v>85805610</v>
      </c>
      <c r="AB35" s="71">
        <f>('Fundg @ proprietary'!Q35+'Funding @ private'!Q35+'Funding @ public'!Q35)</f>
        <v>85805610</v>
      </c>
      <c r="AC35">
        <v>110074594</v>
      </c>
      <c r="AD35" s="71">
        <f>('Fundg @ proprietary'!R35+'Funding @ private'!R35+'Funding @ public'!R35)</f>
        <v>110074594</v>
      </c>
      <c r="AE35">
        <v>135558170</v>
      </c>
      <c r="AF35" s="71">
        <f>('Fundg @ proprietary'!S35+'Funding @ private'!S35+'Funding @ public'!S35)</f>
        <v>135558170</v>
      </c>
      <c r="AG35" s="1">
        <v>150114377</v>
      </c>
      <c r="AH35" s="71">
        <f>('Fundg @ proprietary'!T35+'Funding @ private'!T35+'Funding @ public'!T35)</f>
        <v>150114377</v>
      </c>
      <c r="AI35" s="1">
        <v>155215344</v>
      </c>
      <c r="AJ35" s="71">
        <f>('Fundg @ proprietary'!U35+'Funding @ private'!U35+'Funding @ public'!U35)</f>
        <v>155215344</v>
      </c>
      <c r="AK35" s="1">
        <v>143580224</v>
      </c>
      <c r="AL35" s="71">
        <f>('Fundg @ proprietary'!V35+'Funding @ private'!V35+'Funding @ public'!V35)</f>
        <v>143580224</v>
      </c>
      <c r="AM35" s="1">
        <v>134973380</v>
      </c>
      <c r="AN35" s="71">
        <f>('Fundg @ proprietary'!W35+'Funding @ private'!W35+'Funding @ public'!W35)</f>
        <v>134973380</v>
      </c>
      <c r="AO35" s="1">
        <v>142408785</v>
      </c>
      <c r="AP35" s="71">
        <f>('Fundg @ proprietary'!X35+'Funding @ private'!X35+'Funding @ public'!X35)</f>
        <v>142408785</v>
      </c>
      <c r="AQ35" s="1">
        <v>178941932</v>
      </c>
      <c r="AR35" s="71">
        <f>('Fundg @ proprietary'!Y35+'Funding @ private'!Y35+'Funding @ public'!Y35)</f>
        <v>178941932</v>
      </c>
      <c r="AS35" s="37">
        <v>324609283.65999991</v>
      </c>
      <c r="AT35" s="71">
        <f>'Fundg @ proprietary'!Z35+'Funding @ private'!Z35+'Funding @ public'!Z35</f>
        <v>324609283.65999997</v>
      </c>
      <c r="AU35" s="37">
        <v>419588254.44999993</v>
      </c>
      <c r="AV35" s="71">
        <f>+'Funding @ public'!AA35+'Funding @ private'!AA35+'Fundg @ proprietary'!AA35</f>
        <v>419588254.44999999</v>
      </c>
      <c r="AW35" s="37">
        <v>414383189.99000001</v>
      </c>
      <c r="AX35" s="71">
        <f>+'Funding @ public'!AB35+'Funding @ private'!AB35+'Fundg @ proprietary'!AB35</f>
        <v>414383189.99000001</v>
      </c>
      <c r="AY35" s="1">
        <v>421459403.94999993</v>
      </c>
      <c r="AZ35" s="71">
        <f>+'Funding @ public'!AC35+'Funding @ private'!AC35+'Fundg @ proprietary'!AC35</f>
        <v>421459403.94999993</v>
      </c>
      <c r="BA35" s="1">
        <v>405982843.20000005</v>
      </c>
      <c r="BB35" s="71">
        <f>+'Funding @ public'!AD35+'Funding @ private'!AD35+'Fundg @ proprietary'!AD35</f>
        <v>405982843.20000005</v>
      </c>
      <c r="BC35" s="1">
        <v>413642454.27999997</v>
      </c>
      <c r="BD35" s="76">
        <f>+'Funding @ public'!AE35+'Funding @ private'!AE35+'Fundg @ proprietary'!AE35</f>
        <v>413642454.27999997</v>
      </c>
      <c r="BE35" s="1">
        <v>411379162.71999997</v>
      </c>
      <c r="BF35" s="76">
        <f>+'Funding @ public'!AF35+'Funding @ private'!AF35+'Fundg @ proprietary'!AF35</f>
        <v>411379162.72000003</v>
      </c>
      <c r="BG35" s="1">
        <v>417578626.16000003</v>
      </c>
      <c r="BH35" s="76">
        <f>+'Funding @ public'!AG35+'Funding @ private'!AG35+'Fundg @ proprietary'!AG35</f>
        <v>417578626.16000003</v>
      </c>
      <c r="BI35" s="1">
        <v>514782910.24000001</v>
      </c>
      <c r="BJ35" s="76">
        <f>+'Funding @ public'!AH35+'Funding @ private'!AH35+'Fundg @ proprietary'!AH35</f>
        <v>514782910.24000001</v>
      </c>
      <c r="BK35" s="1">
        <v>535404642.39999998</v>
      </c>
      <c r="BL35" s="76">
        <f>+'Funding @ public'!AI35+'Funding @ private'!AI35+'Fundg @ proprietary'!AI35</f>
        <v>535404642.39999998</v>
      </c>
      <c r="BM35" s="1">
        <v>543153940.35000002</v>
      </c>
      <c r="BN35" s="76">
        <f>+'Funding @ public'!AJ35+'Funding @ private'!AJ35+'Fundg @ proprietary'!AJ35</f>
        <v>543153940.35000002</v>
      </c>
    </row>
    <row r="36" spans="1:66">
      <c r="A36" s="1" t="s">
        <v>46</v>
      </c>
      <c r="J36" s="71"/>
      <c r="L36" s="71"/>
      <c r="N36" s="71"/>
      <c r="P36" s="71"/>
      <c r="R36" s="71"/>
      <c r="T36" s="71"/>
      <c r="V36" s="71"/>
      <c r="X36" s="71"/>
      <c r="Y36" s="1">
        <v>122211307</v>
      </c>
      <c r="Z36" s="71">
        <f>('Fundg @ proprietary'!P36+'Funding @ private'!P36+'Funding @ public'!P36)</f>
        <v>122211307</v>
      </c>
      <c r="AA36">
        <v>134195788</v>
      </c>
      <c r="AB36" s="71">
        <f>('Fundg @ proprietary'!Q36+'Funding @ private'!Q36+'Funding @ public'!Q36)</f>
        <v>134195788</v>
      </c>
      <c r="AC36">
        <v>165309477</v>
      </c>
      <c r="AD36" s="71">
        <f>('Fundg @ proprietary'!R36+'Funding @ private'!R36+'Funding @ public'!R36)</f>
        <v>165309477</v>
      </c>
      <c r="AE36">
        <v>194619715</v>
      </c>
      <c r="AF36" s="71">
        <f>('Fundg @ proprietary'!S36+'Funding @ private'!S36+'Funding @ public'!S36)</f>
        <v>194619715</v>
      </c>
      <c r="AG36" s="1">
        <v>207062385</v>
      </c>
      <c r="AH36" s="71">
        <f>('Fundg @ proprietary'!T36+'Funding @ private'!T36+'Funding @ public'!T36)</f>
        <v>207062385</v>
      </c>
      <c r="AI36" s="1">
        <v>207697034</v>
      </c>
      <c r="AJ36" s="71">
        <f>('Fundg @ proprietary'!U36+'Funding @ private'!U36+'Funding @ public'!U36)</f>
        <v>207697034</v>
      </c>
      <c r="AK36" s="1">
        <v>194088565</v>
      </c>
      <c r="AL36" s="71">
        <f>('Fundg @ proprietary'!V36+'Funding @ private'!V36+'Funding @ public'!V36)</f>
        <v>194088565</v>
      </c>
      <c r="AM36" s="1">
        <v>188103504</v>
      </c>
      <c r="AN36" s="71">
        <f>('Fundg @ proprietary'!W36+'Funding @ private'!W36+'Funding @ public'!W36)</f>
        <v>188103504</v>
      </c>
      <c r="AO36" s="1">
        <v>210306792</v>
      </c>
      <c r="AP36" s="71">
        <f>('Fundg @ proprietary'!X36+'Funding @ private'!X36+'Funding @ public'!X36)</f>
        <v>210306792</v>
      </c>
      <c r="AQ36" s="1">
        <v>262849478</v>
      </c>
      <c r="AR36" s="71">
        <f>('Fundg @ proprietary'!Y36+'Funding @ private'!Y36+'Funding @ public'!Y36)</f>
        <v>262849478</v>
      </c>
      <c r="AS36" s="37">
        <v>431544075.56999999</v>
      </c>
      <c r="AT36" s="71">
        <f>'Fundg @ proprietary'!Z36+'Funding @ private'!Z36+'Funding @ public'!Z36</f>
        <v>431544075.56999993</v>
      </c>
      <c r="AU36" s="37">
        <v>512628163.47999996</v>
      </c>
      <c r="AV36" s="71">
        <f>+'Funding @ public'!AA36+'Funding @ private'!AA36+'Fundg @ proprietary'!AA36</f>
        <v>512628163.48000008</v>
      </c>
      <c r="AW36" s="37">
        <v>491270793.44999999</v>
      </c>
      <c r="AX36" s="71">
        <f>+'Funding @ public'!AB36+'Funding @ private'!AB36+'Fundg @ proprietary'!AB36</f>
        <v>491270793.44999999</v>
      </c>
      <c r="AY36" s="1">
        <v>490128932.20999992</v>
      </c>
      <c r="AZ36" s="71">
        <f>+'Funding @ public'!AC36+'Funding @ private'!AC36+'Fundg @ proprietary'!AC36</f>
        <v>490128932.20999992</v>
      </c>
      <c r="BA36" s="1">
        <v>477688641.38999999</v>
      </c>
      <c r="BB36" s="71">
        <f>+'Funding @ public'!AD36+'Funding @ private'!AD36+'Fundg @ proprietary'!AD36</f>
        <v>477688641.38999999</v>
      </c>
      <c r="BC36" s="1">
        <v>468568600.53999996</v>
      </c>
      <c r="BD36" s="76">
        <f>+'Funding @ public'!AE36+'Funding @ private'!AE36+'Fundg @ proprietary'!AE36</f>
        <v>468568600.53999996</v>
      </c>
      <c r="BE36" s="1">
        <v>431074411.68999994</v>
      </c>
      <c r="BF36" s="76">
        <f>+'Funding @ public'!AF36+'Funding @ private'!AF36+'Fundg @ proprietary'!AF36</f>
        <v>431074411.69</v>
      </c>
      <c r="BG36" s="1">
        <v>402379542.96999991</v>
      </c>
      <c r="BH36" s="76">
        <f>+'Funding @ public'!AG36+'Funding @ private'!AG36+'Fundg @ proprietary'!AG36</f>
        <v>402379542.96999991</v>
      </c>
      <c r="BI36" s="1">
        <v>428988340.21999991</v>
      </c>
      <c r="BJ36" s="76">
        <f>+'Funding @ public'!AH36+'Funding @ private'!AH36+'Fundg @ proprietary'!AH36</f>
        <v>428988340.21999991</v>
      </c>
      <c r="BK36" s="1">
        <v>419196614.99999988</v>
      </c>
      <c r="BL36" s="76">
        <f>+'Funding @ public'!AI36+'Funding @ private'!AI36+'Fundg @ proprietary'!AI36</f>
        <v>419196614.99999988</v>
      </c>
      <c r="BM36" s="1">
        <v>406125449.84000003</v>
      </c>
      <c r="BN36" s="76">
        <f>+'Funding @ public'!AJ36+'Funding @ private'!AJ36+'Fundg @ proprietary'!AJ36</f>
        <v>406125449.84000009</v>
      </c>
    </row>
    <row r="37" spans="1:66">
      <c r="A37" s="1" t="s">
        <v>47</v>
      </c>
      <c r="J37" s="71"/>
      <c r="L37" s="71"/>
      <c r="N37" s="71"/>
      <c r="P37" s="71"/>
      <c r="R37" s="71"/>
      <c r="T37" s="71"/>
      <c r="V37" s="71"/>
      <c r="X37" s="71"/>
      <c r="Y37" s="1">
        <v>13169216</v>
      </c>
      <c r="Z37" s="71">
        <f>('Fundg @ proprietary'!P37+'Funding @ private'!P37+'Funding @ public'!P37)</f>
        <v>13169216</v>
      </c>
      <c r="AA37">
        <v>14116985</v>
      </c>
      <c r="AB37" s="71">
        <f>('Fundg @ proprietary'!Q37+'Funding @ private'!Q37+'Funding @ public'!Q37)</f>
        <v>14116985</v>
      </c>
      <c r="AC37">
        <v>17131686</v>
      </c>
      <c r="AD37" s="71">
        <f>('Fundg @ proprietary'!R37+'Funding @ private'!R37+'Funding @ public'!R37)</f>
        <v>17131686</v>
      </c>
      <c r="AE37">
        <v>19554936</v>
      </c>
      <c r="AF37" s="71">
        <f>('Fundg @ proprietary'!S37+'Funding @ private'!S37+'Funding @ public'!S37)</f>
        <v>19554936</v>
      </c>
      <c r="AG37" s="1">
        <v>21714771</v>
      </c>
      <c r="AH37" s="71">
        <f>('Fundg @ proprietary'!T37+'Funding @ private'!T37+'Funding @ public'!T37)</f>
        <v>21714771</v>
      </c>
      <c r="AI37" s="1">
        <v>22826464</v>
      </c>
      <c r="AJ37" s="71">
        <f>('Fundg @ proprietary'!U37+'Funding @ private'!U37+'Funding @ public'!U37)</f>
        <v>22826464</v>
      </c>
      <c r="AK37" s="1">
        <v>20221294</v>
      </c>
      <c r="AL37" s="71">
        <f>('Fundg @ proprietary'!V37+'Funding @ private'!V37+'Funding @ public'!V37)</f>
        <v>20221294</v>
      </c>
      <c r="AM37" s="1">
        <v>17930074</v>
      </c>
      <c r="AN37" s="71">
        <f>('Fundg @ proprietary'!W37+'Funding @ private'!W37+'Funding @ public'!W37)</f>
        <v>17930074</v>
      </c>
      <c r="AO37" s="1">
        <v>20806351</v>
      </c>
      <c r="AP37" s="71">
        <f>('Fundg @ proprietary'!X37+'Funding @ private'!X37+'Funding @ public'!X37)</f>
        <v>20806351</v>
      </c>
      <c r="AQ37" s="1">
        <v>23411592</v>
      </c>
      <c r="AR37" s="71">
        <f>('Fundg @ proprietary'!Y37+'Funding @ private'!Y37+'Funding @ public'!Y37)</f>
        <v>23411592</v>
      </c>
      <c r="AS37" s="37">
        <v>40432702.469999999</v>
      </c>
      <c r="AT37" s="71">
        <f>'Fundg @ proprietary'!Z37+'Funding @ private'!Z37+'Funding @ public'!Z37</f>
        <v>40432702.469999999</v>
      </c>
      <c r="AU37" s="37">
        <v>53165134.079999998</v>
      </c>
      <c r="AV37" s="71">
        <f>+'Funding @ public'!AA37+'Funding @ private'!AA37+'Fundg @ proprietary'!AA37</f>
        <v>53165134.079999998</v>
      </c>
      <c r="AW37" s="37">
        <v>46541567.340000004</v>
      </c>
      <c r="AX37" s="71">
        <f>+'Funding @ public'!AB37+'Funding @ private'!AB37+'Fundg @ proprietary'!AB37</f>
        <v>46541567.340000004</v>
      </c>
      <c r="AY37" s="1">
        <v>44034854.509999998</v>
      </c>
      <c r="AZ37" s="71">
        <f>+'Funding @ public'!AC37+'Funding @ private'!AC37+'Fundg @ proprietary'!AC37</f>
        <v>44034854.509999998</v>
      </c>
      <c r="BA37" s="15">
        <v>36494944.899999999</v>
      </c>
      <c r="BB37" s="71">
        <f>+'Funding @ public'!AD37+'Funding @ private'!AD37+'Fundg @ proprietary'!AD37</f>
        <v>36494944.899999999</v>
      </c>
      <c r="BC37" s="1">
        <v>31381043.210000001</v>
      </c>
      <c r="BD37" s="146">
        <f>+'Funding @ public'!AE37+'Funding @ private'!AE37+'Fundg @ proprietary'!AE37</f>
        <v>31381043.210000001</v>
      </c>
      <c r="BE37" s="1">
        <v>27859644.589999996</v>
      </c>
      <c r="BF37" s="146">
        <f>+'Funding @ public'!AF37+'Funding @ private'!AF37+'Fundg @ proprietary'!AF37</f>
        <v>27859644.590000004</v>
      </c>
      <c r="BG37" s="1">
        <v>28049482.529999994</v>
      </c>
      <c r="BH37" s="146">
        <f>+'Funding @ public'!AG37+'Funding @ private'!AG37+'Fundg @ proprietary'!AG37</f>
        <v>28049482.529999994</v>
      </c>
      <c r="BI37" s="1">
        <v>29520145.34</v>
      </c>
      <c r="BJ37" s="146">
        <f>+'Funding @ public'!AH37+'Funding @ private'!AH37+'Fundg @ proprietary'!AH37</f>
        <v>29520145.34</v>
      </c>
      <c r="BK37" s="1">
        <v>27493522.140000001</v>
      </c>
      <c r="BL37" s="146">
        <f>+'Funding @ public'!AI37+'Funding @ private'!AI37+'Fundg @ proprietary'!AI37</f>
        <v>27493522.140000001</v>
      </c>
      <c r="BM37" s="1">
        <v>27511427.059999995</v>
      </c>
      <c r="BN37" s="146">
        <f>+'Funding @ public'!AJ37+'Funding @ private'!AJ37+'Fundg @ proprietary'!AJ37</f>
        <v>27511427.059999995</v>
      </c>
    </row>
    <row r="38" spans="1:66">
      <c r="A38" s="39" t="s">
        <v>49</v>
      </c>
      <c r="B38" s="39">
        <f t="shared" ref="B38:AT38" si="37">SUM(B40:B51)</f>
        <v>0</v>
      </c>
      <c r="C38" s="39">
        <f t="shared" si="37"/>
        <v>0</v>
      </c>
      <c r="D38" s="39">
        <f t="shared" si="37"/>
        <v>0</v>
      </c>
      <c r="E38" s="39">
        <f t="shared" si="37"/>
        <v>0</v>
      </c>
      <c r="F38" s="39">
        <f t="shared" si="37"/>
        <v>0</v>
      </c>
      <c r="G38" s="39">
        <f t="shared" si="37"/>
        <v>0</v>
      </c>
      <c r="H38" s="39">
        <f t="shared" si="37"/>
        <v>0</v>
      </c>
      <c r="I38" s="39">
        <f t="shared" si="37"/>
        <v>0</v>
      </c>
      <c r="J38" s="78">
        <f t="shared" si="37"/>
        <v>0</v>
      </c>
      <c r="K38" s="39">
        <f t="shared" si="37"/>
        <v>0</v>
      </c>
      <c r="L38" s="78">
        <f t="shared" si="37"/>
        <v>0</v>
      </c>
      <c r="M38" s="39">
        <f t="shared" si="37"/>
        <v>0</v>
      </c>
      <c r="N38" s="78">
        <f t="shared" si="37"/>
        <v>0</v>
      </c>
      <c r="O38" s="39">
        <f t="shared" si="37"/>
        <v>0</v>
      </c>
      <c r="P38" s="78">
        <f t="shared" si="37"/>
        <v>0</v>
      </c>
      <c r="Q38" s="39">
        <f t="shared" si="37"/>
        <v>0</v>
      </c>
      <c r="R38" s="78">
        <f t="shared" si="37"/>
        <v>0</v>
      </c>
      <c r="S38" s="39">
        <f t="shared" si="37"/>
        <v>0</v>
      </c>
      <c r="T38" s="78">
        <f t="shared" si="37"/>
        <v>0</v>
      </c>
      <c r="U38" s="39">
        <f t="shared" si="37"/>
        <v>0</v>
      </c>
      <c r="V38" s="78">
        <f t="shared" si="37"/>
        <v>0</v>
      </c>
      <c r="W38" s="39">
        <f t="shared" si="37"/>
        <v>0</v>
      </c>
      <c r="X38" s="78">
        <f t="shared" si="37"/>
        <v>0</v>
      </c>
      <c r="Y38" s="39">
        <f t="shared" si="37"/>
        <v>1357800980</v>
      </c>
      <c r="Z38" s="78">
        <f t="shared" si="37"/>
        <v>1357800980</v>
      </c>
      <c r="AA38" s="39">
        <f t="shared" si="37"/>
        <v>1507433515</v>
      </c>
      <c r="AB38" s="78">
        <f t="shared" si="37"/>
        <v>1507433515</v>
      </c>
      <c r="AC38" s="39">
        <f t="shared" si="37"/>
        <v>1918498638</v>
      </c>
      <c r="AD38" s="78">
        <f t="shared" si="37"/>
        <v>1918498638</v>
      </c>
      <c r="AE38" s="39">
        <f t="shared" si="37"/>
        <v>2313488842</v>
      </c>
      <c r="AF38" s="78">
        <f t="shared" si="37"/>
        <v>2313488842</v>
      </c>
      <c r="AG38" s="39">
        <f t="shared" si="37"/>
        <v>2544941161</v>
      </c>
      <c r="AH38" s="78">
        <f t="shared" si="37"/>
        <v>2544941161</v>
      </c>
      <c r="AI38" s="39">
        <f t="shared" si="37"/>
        <v>2635942033</v>
      </c>
      <c r="AJ38" s="78">
        <f t="shared" si="37"/>
        <v>2635942033</v>
      </c>
      <c r="AK38" s="39">
        <f t="shared" si="37"/>
        <v>2566702648</v>
      </c>
      <c r="AL38" s="78">
        <f t="shared" si="37"/>
        <v>2566702648</v>
      </c>
      <c r="AM38" s="39">
        <f t="shared" si="37"/>
        <v>2650835493</v>
      </c>
      <c r="AN38" s="78">
        <f t="shared" si="37"/>
        <v>2650835493</v>
      </c>
      <c r="AO38" s="39">
        <f t="shared" si="37"/>
        <v>3110289739</v>
      </c>
      <c r="AP38" s="78">
        <f t="shared" si="37"/>
        <v>3110289739</v>
      </c>
      <c r="AQ38" s="39">
        <f t="shared" si="37"/>
        <v>3906607190</v>
      </c>
      <c r="AR38" s="78">
        <f t="shared" si="37"/>
        <v>3906607190</v>
      </c>
      <c r="AS38" s="39">
        <f t="shared" si="37"/>
        <v>6765320566.289999</v>
      </c>
      <c r="AT38" s="78">
        <f t="shared" si="37"/>
        <v>6765320566.29</v>
      </c>
      <c r="AU38" s="39">
        <f t="shared" ref="AU38:AX38" si="38">SUM(AU40:AU51)</f>
        <v>8182057800.1500006</v>
      </c>
      <c r="AV38" s="78">
        <f t="shared" si="38"/>
        <v>8182057800.1500006</v>
      </c>
      <c r="AW38" s="39">
        <f t="shared" ref="AW38:BA38" si="39">SUM(AW40:AW51)</f>
        <v>7411691350.1700001</v>
      </c>
      <c r="AX38" s="78">
        <f t="shared" si="38"/>
        <v>7411691350.1700001</v>
      </c>
      <c r="AY38" s="39">
        <f t="shared" si="39"/>
        <v>6685380059.8699999</v>
      </c>
      <c r="AZ38" s="78">
        <f t="shared" si="39"/>
        <v>6685380059.8699999</v>
      </c>
      <c r="BA38" s="39">
        <f t="shared" si="39"/>
        <v>6413435031.7399998</v>
      </c>
      <c r="BB38" s="78">
        <f t="shared" ref="BB38" si="40">SUM(BB40:BB51)</f>
        <v>6413435031.7399998</v>
      </c>
      <c r="BC38" s="39">
        <v>6162378802</v>
      </c>
      <c r="BD38" s="76">
        <f>+'Funding @ public'!AE38+'Funding @ private'!AE38+'Fundg @ proprietary'!AE38</f>
        <v>6087368322.1499996</v>
      </c>
      <c r="BE38" s="39">
        <f t="shared" ref="BE38:BJ38" si="41">SUM(BE40:BE51)</f>
        <v>5476089390.2499981</v>
      </c>
      <c r="BF38" s="157">
        <f t="shared" si="41"/>
        <v>5476089390.249999</v>
      </c>
      <c r="BG38" s="39">
        <f t="shared" si="41"/>
        <v>4902857561.4099998</v>
      </c>
      <c r="BH38" s="157">
        <f t="shared" si="41"/>
        <v>4902857561.4099998</v>
      </c>
      <c r="BI38" s="39">
        <f t="shared" si="41"/>
        <v>5113264659.5799999</v>
      </c>
      <c r="BJ38" s="157">
        <f t="shared" si="41"/>
        <v>5113264659.5799999</v>
      </c>
      <c r="BK38" s="39">
        <f t="shared" ref="BK38" si="42">SUM(BK40:BK51)</f>
        <v>4915835094.5600004</v>
      </c>
      <c r="BL38" s="157">
        <f t="shared" ref="BL38:BM38" si="43">SUM(BL40:BL51)</f>
        <v>4915835094.5600004</v>
      </c>
      <c r="BM38" s="39">
        <f t="shared" si="43"/>
        <v>4768004606.9300003</v>
      </c>
      <c r="BN38" s="157">
        <f t="shared" ref="BN38" si="44">SUM(BN40:BN51)</f>
        <v>4768004606.9299994</v>
      </c>
    </row>
    <row r="39" spans="1:66" s="68" customFormat="1">
      <c r="A39" s="67" t="s">
        <v>113</v>
      </c>
      <c r="B39" s="67">
        <f t="shared" ref="B39:AT39" si="45">(B38/B4)*100</f>
        <v>0</v>
      </c>
      <c r="C39" s="67">
        <f t="shared" si="45"/>
        <v>0</v>
      </c>
      <c r="D39" s="67">
        <f t="shared" si="45"/>
        <v>0</v>
      </c>
      <c r="E39" s="67">
        <f t="shared" si="45"/>
        <v>0</v>
      </c>
      <c r="F39" s="67">
        <f t="shared" si="45"/>
        <v>0</v>
      </c>
      <c r="G39" s="67">
        <f t="shared" si="45"/>
        <v>0</v>
      </c>
      <c r="H39" s="67">
        <f t="shared" si="45"/>
        <v>0</v>
      </c>
      <c r="I39" s="67">
        <f t="shared" si="45"/>
        <v>0</v>
      </c>
      <c r="J39" s="79">
        <f t="shared" si="45"/>
        <v>0</v>
      </c>
      <c r="K39" s="67">
        <f t="shared" si="45"/>
        <v>0</v>
      </c>
      <c r="L39" s="79">
        <f t="shared" si="45"/>
        <v>0</v>
      </c>
      <c r="M39" s="67">
        <f t="shared" si="45"/>
        <v>0</v>
      </c>
      <c r="N39" s="79">
        <f t="shared" si="45"/>
        <v>0</v>
      </c>
      <c r="O39" s="67">
        <f t="shared" si="45"/>
        <v>0</v>
      </c>
      <c r="P39" s="79">
        <f t="shared" si="45"/>
        <v>0</v>
      </c>
      <c r="Q39" s="67">
        <f t="shared" si="45"/>
        <v>0</v>
      </c>
      <c r="R39" s="79">
        <f t="shared" si="45"/>
        <v>0</v>
      </c>
      <c r="S39" s="67">
        <f t="shared" si="45"/>
        <v>0</v>
      </c>
      <c r="T39" s="79">
        <f t="shared" si="45"/>
        <v>0</v>
      </c>
      <c r="U39" s="67">
        <f t="shared" si="45"/>
        <v>0</v>
      </c>
      <c r="V39" s="79">
        <f t="shared" si="45"/>
        <v>0</v>
      </c>
      <c r="W39" s="67">
        <f t="shared" si="45"/>
        <v>0</v>
      </c>
      <c r="X39" s="79">
        <f t="shared" si="45"/>
        <v>0</v>
      </c>
      <c r="Y39" s="67">
        <f t="shared" si="45"/>
        <v>19.999002307083714</v>
      </c>
      <c r="Z39" s="79">
        <f t="shared" si="45"/>
        <v>19.999002307083714</v>
      </c>
      <c r="AA39" s="67">
        <f t="shared" si="45"/>
        <v>20.123192156238357</v>
      </c>
      <c r="AB39" s="79">
        <f t="shared" si="45"/>
        <v>20.123192156238357</v>
      </c>
      <c r="AC39" s="67">
        <f t="shared" si="45"/>
        <v>20.351859160568988</v>
      </c>
      <c r="AD39" s="79">
        <f t="shared" si="45"/>
        <v>20.351859160568988</v>
      </c>
      <c r="AE39" s="67">
        <f t="shared" si="45"/>
        <v>20.984047660190107</v>
      </c>
      <c r="AF39" s="79">
        <f t="shared" si="45"/>
        <v>20.984047660190107</v>
      </c>
      <c r="AG39" s="67">
        <f t="shared" si="45"/>
        <v>21.068968343211889</v>
      </c>
      <c r="AH39" s="79">
        <f t="shared" si="45"/>
        <v>21.068968343211889</v>
      </c>
      <c r="AI39" s="67">
        <f t="shared" si="45"/>
        <v>21.045431421938755</v>
      </c>
      <c r="AJ39" s="79">
        <f t="shared" si="45"/>
        <v>21.045431421938755</v>
      </c>
      <c r="AK39" s="67">
        <f t="shared" si="45"/>
        <v>21.262221491097758</v>
      </c>
      <c r="AL39" s="79">
        <f t="shared" si="45"/>
        <v>21.262221491097758</v>
      </c>
      <c r="AM39" s="67">
        <f t="shared" si="45"/>
        <v>21.757778217721292</v>
      </c>
      <c r="AN39" s="79">
        <f t="shared" si="45"/>
        <v>21.757778217721292</v>
      </c>
      <c r="AO39" s="67">
        <f t="shared" si="45"/>
        <v>22.2466086196061</v>
      </c>
      <c r="AP39" s="79">
        <f t="shared" si="45"/>
        <v>22.2466086196061</v>
      </c>
      <c r="AQ39" s="67">
        <f t="shared" si="45"/>
        <v>22.338727182688956</v>
      </c>
      <c r="AR39" s="79">
        <f t="shared" si="45"/>
        <v>22.338727182688956</v>
      </c>
      <c r="AS39" s="67">
        <f t="shared" si="45"/>
        <v>23.418210108464724</v>
      </c>
      <c r="AT39" s="79">
        <f t="shared" si="45"/>
        <v>23.418210108464727</v>
      </c>
      <c r="AU39" s="67">
        <f t="shared" ref="AU39:AV39" si="46">(AU38/AU4)*100</f>
        <v>23.726724826503435</v>
      </c>
      <c r="AV39" s="79">
        <f t="shared" si="46"/>
        <v>23.726724826503443</v>
      </c>
      <c r="AW39" s="67">
        <f t="shared" ref="AW39:BC39" si="47">(AW38/AW4)*100</f>
        <v>22.824934622463992</v>
      </c>
      <c r="AX39" s="79">
        <f>(AW38/AW4)*100</f>
        <v>22.824934622463992</v>
      </c>
      <c r="AY39" s="67">
        <f t="shared" si="47"/>
        <v>21.557867747735379</v>
      </c>
      <c r="AZ39" s="79">
        <f>(AY38/AY4)*100</f>
        <v>21.557867747735379</v>
      </c>
      <c r="BA39" s="67">
        <f t="shared" si="47"/>
        <v>21.216014564524947</v>
      </c>
      <c r="BB39" s="79">
        <f>(BA38/BA4)*100</f>
        <v>21.216014564524947</v>
      </c>
      <c r="BC39" s="67">
        <f t="shared" si="47"/>
        <v>20.774602807009408</v>
      </c>
      <c r="BD39" s="76">
        <f>+'Funding @ public'!AE39+'Funding @ private'!AE39+'Fundg @ proprietary'!AE39</f>
        <v>65.906701313134533</v>
      </c>
      <c r="BE39" s="67">
        <f t="shared" ref="BE39:BH39" si="48">(BE38/BE4)*100</f>
        <v>19.827883947198195</v>
      </c>
      <c r="BF39" s="158">
        <f t="shared" ref="BF39" si="49">(BF38/BF4)*100</f>
        <v>19.827883947198195</v>
      </c>
      <c r="BG39" s="67">
        <f t="shared" si="48"/>
        <v>18.867759479271768</v>
      </c>
      <c r="BH39" s="158">
        <f t="shared" si="48"/>
        <v>18.867759479271768</v>
      </c>
      <c r="BI39" s="67">
        <f t="shared" ref="BI39:BJ39" si="50">(BI38/BI4)*100</f>
        <v>18.383542395864193</v>
      </c>
      <c r="BJ39" s="158">
        <f t="shared" si="50"/>
        <v>18.383542395864193</v>
      </c>
      <c r="BK39" s="67">
        <f t="shared" ref="BK39" si="51">(BK38/BK4)*100</f>
        <v>17.847330567503477</v>
      </c>
      <c r="BL39" s="158">
        <f t="shared" ref="BL39:BM39" si="52">(BL38/BL4)*100</f>
        <v>17.847330567503477</v>
      </c>
      <c r="BM39" s="67">
        <f t="shared" si="52"/>
        <v>17.29885833858021</v>
      </c>
      <c r="BN39" s="158">
        <f t="shared" ref="BN39" si="53">(BN38/BN4)*100</f>
        <v>17.29885833858021</v>
      </c>
    </row>
    <row r="40" spans="1:66">
      <c r="A40" s="1" t="s">
        <v>50</v>
      </c>
      <c r="J40" s="71"/>
      <c r="L40" s="71"/>
      <c r="N40" s="71"/>
      <c r="P40" s="71"/>
      <c r="R40" s="71"/>
      <c r="T40" s="71"/>
      <c r="V40" s="71"/>
      <c r="X40" s="71"/>
      <c r="Y40" s="1">
        <v>248127107</v>
      </c>
      <c r="Z40" s="71">
        <f>('Fundg @ proprietary'!P40+'Funding @ private'!P40+'Funding @ public'!P40)</f>
        <v>248127107</v>
      </c>
      <c r="AA40">
        <v>271696267</v>
      </c>
      <c r="AB40" s="71">
        <f>('Fundg @ proprietary'!Q40+'Funding @ private'!Q40+'Funding @ public'!Q40)</f>
        <v>271696267</v>
      </c>
      <c r="AC40">
        <v>341966444</v>
      </c>
      <c r="AD40" s="71">
        <f>('Fundg @ proprietary'!R40+'Funding @ private'!R40+'Funding @ public'!R40)</f>
        <v>341966444</v>
      </c>
      <c r="AE40">
        <v>445053566</v>
      </c>
      <c r="AF40" s="71">
        <f>('Fundg @ proprietary'!S40+'Funding @ private'!S40+'Funding @ public'!S40)</f>
        <v>445053566</v>
      </c>
      <c r="AG40" s="1">
        <v>481469344</v>
      </c>
      <c r="AH40" s="71">
        <f>('Fundg @ proprietary'!T40+'Funding @ private'!T40+'Funding @ public'!T40)</f>
        <v>481469344</v>
      </c>
      <c r="AI40" s="1">
        <v>489650516</v>
      </c>
      <c r="AJ40" s="71">
        <f>('Fundg @ proprietary'!U40+'Funding @ private'!U40+'Funding @ public'!U40)</f>
        <v>489650516</v>
      </c>
      <c r="AK40" s="1">
        <v>475942045</v>
      </c>
      <c r="AL40" s="71">
        <f>('Fundg @ proprietary'!V40+'Funding @ private'!V40+'Funding @ public'!V40)</f>
        <v>475942045</v>
      </c>
      <c r="AM40" s="1">
        <v>479004572</v>
      </c>
      <c r="AN40" s="71">
        <f>('Fundg @ proprietary'!W40+'Funding @ private'!W40+'Funding @ public'!W40)</f>
        <v>479004572</v>
      </c>
      <c r="AO40" s="1">
        <v>557365914</v>
      </c>
      <c r="AP40" s="71">
        <f>('Fundg @ proprietary'!X40+'Funding @ private'!X40+'Funding @ public'!X40)</f>
        <v>557365914</v>
      </c>
      <c r="AQ40" s="1">
        <v>735351725</v>
      </c>
      <c r="AR40" s="71">
        <f>('Fundg @ proprietary'!Y40+'Funding @ private'!Y40+'Funding @ public'!Y40)</f>
        <v>735351725</v>
      </c>
      <c r="AS40" s="37">
        <v>1223844209.21</v>
      </c>
      <c r="AT40" s="71">
        <f>'Fundg @ proprietary'!Z40+'Funding @ private'!Z40+'Funding @ public'!Z40</f>
        <v>1223844209.21</v>
      </c>
      <c r="AU40" s="37">
        <v>1465763832.96</v>
      </c>
      <c r="AV40" s="71">
        <f>+'Funding @ public'!AA40+'Funding @ private'!AA40+'Fundg @ proprietary'!AA40</f>
        <v>1465763832.96</v>
      </c>
      <c r="AW40" s="37">
        <v>1324987106.6300001</v>
      </c>
      <c r="AX40" s="71">
        <f>+'Funding @ public'!AB40+'Funding @ private'!AB40+'Fundg @ proprietary'!AB40</f>
        <v>1324987106.6300001</v>
      </c>
      <c r="AY40" s="1">
        <v>1217924961.7199998</v>
      </c>
      <c r="AZ40" s="71">
        <f>+'Funding @ public'!AC40+'Funding @ private'!AC40+'Fundg @ proprietary'!AC40</f>
        <v>1217924961.7199998</v>
      </c>
      <c r="BA40" s="1">
        <v>1170808986.0399997</v>
      </c>
      <c r="BB40" s="71">
        <f>+'Funding @ public'!AD40+'Funding @ private'!AD40+'Fundg @ proprietary'!AD40</f>
        <v>1170808986.0399997</v>
      </c>
      <c r="BC40" s="1">
        <v>1130891142.1599998</v>
      </c>
      <c r="BD40" s="76">
        <f>+'Funding @ public'!AE40+'Funding @ private'!AE40+'Fundg @ proprietary'!AE40</f>
        <v>1130891142.1599998</v>
      </c>
      <c r="BE40" s="1">
        <v>1023542773.2700001</v>
      </c>
      <c r="BF40" s="76">
        <f>+'Funding @ public'!AF40+'Funding @ private'!AF40+'Fundg @ proprietary'!AF40</f>
        <v>1023542773.27</v>
      </c>
      <c r="BG40" s="1">
        <v>944085953.41000009</v>
      </c>
      <c r="BH40" s="76">
        <f>+'Funding @ public'!AG40+'Funding @ private'!AG40+'Fundg @ proprietary'!AG40</f>
        <v>944085953.41000009</v>
      </c>
      <c r="BI40" s="1">
        <v>985621369.04000008</v>
      </c>
      <c r="BJ40" s="76">
        <f>+'Funding @ public'!AH40+'Funding @ private'!AH40+'Fundg @ proprietary'!AH40</f>
        <v>985621369.0400002</v>
      </c>
      <c r="BK40" s="1">
        <v>908241535.46000016</v>
      </c>
      <c r="BL40" s="76">
        <f>+'Funding @ public'!AI40+'Funding @ private'!AI40+'Fundg @ proprietary'!AI40</f>
        <v>908241535.46000004</v>
      </c>
      <c r="BM40" s="1">
        <v>904996929.61999989</v>
      </c>
      <c r="BN40" s="76">
        <f>+'Funding @ public'!AJ40+'Funding @ private'!AJ40+'Fundg @ proprietary'!AJ40</f>
        <v>904996929.61999989</v>
      </c>
    </row>
    <row r="41" spans="1:66">
      <c r="A41" s="1" t="s">
        <v>51</v>
      </c>
      <c r="J41" s="71"/>
      <c r="L41" s="71"/>
      <c r="N41" s="71"/>
      <c r="P41" s="71"/>
      <c r="R41" s="71"/>
      <c r="T41" s="71"/>
      <c r="V41" s="71"/>
      <c r="X41" s="71"/>
      <c r="Y41" s="1">
        <v>126297078</v>
      </c>
      <c r="Z41" s="71">
        <f>('Fundg @ proprietary'!P41+'Funding @ private'!P41+'Funding @ public'!P41)</f>
        <v>126297078</v>
      </c>
      <c r="AA41">
        <v>141166979</v>
      </c>
      <c r="AB41" s="71">
        <f>('Fundg @ proprietary'!Q41+'Funding @ private'!Q41+'Funding @ public'!Q41)</f>
        <v>141166979</v>
      </c>
      <c r="AC41">
        <v>183078864</v>
      </c>
      <c r="AD41" s="71">
        <f>('Fundg @ proprietary'!R41+'Funding @ private'!R41+'Funding @ public'!R41)</f>
        <v>183078864</v>
      </c>
      <c r="AE41">
        <v>219929225</v>
      </c>
      <c r="AF41" s="71">
        <f>('Fundg @ proprietary'!S41+'Funding @ private'!S41+'Funding @ public'!S41)</f>
        <v>219929225</v>
      </c>
      <c r="AG41" s="1">
        <v>239263598</v>
      </c>
      <c r="AH41" s="71">
        <f>('Fundg @ proprietary'!T41+'Funding @ private'!T41+'Funding @ public'!T41)</f>
        <v>239263598</v>
      </c>
      <c r="AI41" s="1">
        <v>245758104</v>
      </c>
      <c r="AJ41" s="71">
        <f>('Fundg @ proprietary'!U41+'Funding @ private'!U41+'Funding @ public'!U41)</f>
        <v>245758104</v>
      </c>
      <c r="AK41" s="1">
        <v>242606721</v>
      </c>
      <c r="AL41" s="71">
        <f>('Fundg @ proprietary'!V41+'Funding @ private'!V41+'Funding @ public'!V41)</f>
        <v>242606721</v>
      </c>
      <c r="AM41" s="1">
        <v>254597930</v>
      </c>
      <c r="AN41" s="71">
        <f>('Fundg @ proprietary'!W41+'Funding @ private'!W41+'Funding @ public'!W41)</f>
        <v>254597930</v>
      </c>
      <c r="AO41" s="1">
        <v>294393147</v>
      </c>
      <c r="AP41" s="71">
        <f>('Fundg @ proprietary'!X41+'Funding @ private'!X41+'Funding @ public'!X41)</f>
        <v>294393147</v>
      </c>
      <c r="AQ41" s="1">
        <v>367654546</v>
      </c>
      <c r="AR41" s="71">
        <f>('Fundg @ proprietary'!Y41+'Funding @ private'!Y41+'Funding @ public'!Y41)</f>
        <v>367654546</v>
      </c>
      <c r="AS41" s="37">
        <v>853898676.70999992</v>
      </c>
      <c r="AT41" s="71">
        <f>'Fundg @ proprietary'!Z41+'Funding @ private'!Z41+'Funding @ public'!Z41</f>
        <v>853898676.70999992</v>
      </c>
      <c r="AU41" s="37">
        <v>1090946954.0099998</v>
      </c>
      <c r="AV41" s="71">
        <f>+'Funding @ public'!AA41+'Funding @ private'!AA41+'Fundg @ proprietary'!AA41</f>
        <v>1090946954.0100002</v>
      </c>
      <c r="AW41" s="37">
        <v>919630548.76999998</v>
      </c>
      <c r="AX41" s="71">
        <f>+'Funding @ public'!AB41+'Funding @ private'!AB41+'Fundg @ proprietary'!AB41</f>
        <v>919630548.76999998</v>
      </c>
      <c r="AY41" s="1">
        <v>866372847.5</v>
      </c>
      <c r="AZ41" s="71">
        <f>+'Funding @ public'!AC41+'Funding @ private'!AC41+'Fundg @ proprietary'!AC41</f>
        <v>866372847.5</v>
      </c>
      <c r="BA41" s="1">
        <v>834003684.93000007</v>
      </c>
      <c r="BB41" s="71">
        <f>+'Funding @ public'!AD41+'Funding @ private'!AD41+'Fundg @ proprietary'!AD41</f>
        <v>834003684.93000007</v>
      </c>
      <c r="BC41" s="1">
        <v>786391930.86000001</v>
      </c>
      <c r="BD41" s="76">
        <f>+'Funding @ public'!AE41+'Funding @ private'!AE41+'Fundg @ proprietary'!AE41</f>
        <v>786391930.86000001</v>
      </c>
      <c r="BE41" s="1">
        <v>687276445.40999997</v>
      </c>
      <c r="BF41" s="76">
        <f>+'Funding @ public'!AF41+'Funding @ private'!AF41+'Fundg @ proprietary'!AF41</f>
        <v>687276445.40999997</v>
      </c>
      <c r="BG41" s="1">
        <v>486769145.06</v>
      </c>
      <c r="BH41" s="76">
        <f>+'Funding @ public'!AG41+'Funding @ private'!AG41+'Fundg @ proprietary'!AG41</f>
        <v>486769145.05999994</v>
      </c>
      <c r="BI41" s="1">
        <v>490360610.29999995</v>
      </c>
      <c r="BJ41" s="76">
        <f>+'Funding @ public'!AH41+'Funding @ private'!AH41+'Fundg @ proprietary'!AH41</f>
        <v>490360610.29999995</v>
      </c>
      <c r="BK41" s="1">
        <v>557163623.20000005</v>
      </c>
      <c r="BL41" s="76">
        <f>+'Funding @ public'!AI41+'Funding @ private'!AI41+'Fundg @ proprietary'!AI41</f>
        <v>557163623.20000005</v>
      </c>
      <c r="BM41" s="1">
        <v>534505894.83999997</v>
      </c>
      <c r="BN41" s="76">
        <f>+'Funding @ public'!AJ41+'Funding @ private'!AJ41+'Fundg @ proprietary'!AJ41</f>
        <v>534505894.83999991</v>
      </c>
    </row>
    <row r="42" spans="1:66">
      <c r="A42" s="1" t="s">
        <v>52</v>
      </c>
      <c r="J42" s="71"/>
      <c r="L42" s="71"/>
      <c r="N42" s="71"/>
      <c r="P42" s="71"/>
      <c r="R42" s="71"/>
      <c r="T42" s="71"/>
      <c r="V42" s="71"/>
      <c r="X42" s="71"/>
      <c r="Y42" s="1">
        <v>77823407</v>
      </c>
      <c r="Z42" s="71">
        <f>('Fundg @ proprietary'!P42+'Funding @ private'!P42+'Funding @ public'!P42)</f>
        <v>77823407</v>
      </c>
      <c r="AA42">
        <v>87413167</v>
      </c>
      <c r="AB42" s="71">
        <f>('Fundg @ proprietary'!Q42+'Funding @ private'!Q42+'Funding @ public'!Q42)</f>
        <v>87413167</v>
      </c>
      <c r="AC42">
        <v>111729050</v>
      </c>
      <c r="AD42" s="71">
        <f>('Fundg @ proprietary'!R42+'Funding @ private'!R42+'Funding @ public'!R42)</f>
        <v>111729050</v>
      </c>
      <c r="AE42">
        <v>134290962</v>
      </c>
      <c r="AF42" s="71">
        <f>('Fundg @ proprietary'!S42+'Funding @ private'!S42+'Funding @ public'!S42)</f>
        <v>134290962</v>
      </c>
      <c r="AG42" s="1">
        <v>156845599</v>
      </c>
      <c r="AH42" s="71">
        <f>('Fundg @ proprietary'!T42+'Funding @ private'!T42+'Funding @ public'!T42)</f>
        <v>156845599</v>
      </c>
      <c r="AI42" s="1">
        <v>173459457</v>
      </c>
      <c r="AJ42" s="71">
        <f>('Fundg @ proprietary'!U42+'Funding @ private'!U42+'Funding @ public'!U42)</f>
        <v>173459457</v>
      </c>
      <c r="AK42" s="1">
        <v>176149847</v>
      </c>
      <c r="AL42" s="71">
        <f>('Fundg @ proprietary'!V42+'Funding @ private'!V42+'Funding @ public'!V42)</f>
        <v>176149847</v>
      </c>
      <c r="AM42" s="1">
        <v>193359099</v>
      </c>
      <c r="AN42" s="71">
        <f>('Fundg @ proprietary'!W42+'Funding @ private'!W42+'Funding @ public'!W42)</f>
        <v>193359099</v>
      </c>
      <c r="AO42" s="1">
        <v>268010900</v>
      </c>
      <c r="AP42" s="71">
        <f>('Fundg @ proprietary'!X42+'Funding @ private'!X42+'Funding @ public'!X42)</f>
        <v>268010900</v>
      </c>
      <c r="AQ42" s="1">
        <v>370550756</v>
      </c>
      <c r="AR42" s="71">
        <f>('Fundg @ proprietary'!Y42+'Funding @ private'!Y42+'Funding @ public'!Y42)</f>
        <v>370550756</v>
      </c>
      <c r="AS42" s="37">
        <v>701520161.76000023</v>
      </c>
      <c r="AT42" s="71">
        <f>'Fundg @ proprietary'!Z42+'Funding @ private'!Z42+'Funding @ public'!Z42</f>
        <v>701520161.75999999</v>
      </c>
      <c r="AU42" s="37">
        <v>871803183.6500001</v>
      </c>
      <c r="AV42" s="71">
        <f>+'Funding @ public'!AA42+'Funding @ private'!AA42+'Fundg @ proprietary'!AA42</f>
        <v>871803183.64999986</v>
      </c>
      <c r="AW42" s="37">
        <v>748825833.67999995</v>
      </c>
      <c r="AX42" s="71">
        <f>+'Funding @ public'!AB42+'Funding @ private'!AB42+'Fundg @ proprietary'!AB42</f>
        <v>748825833.68000007</v>
      </c>
      <c r="AY42" s="1">
        <v>422747718.79000008</v>
      </c>
      <c r="AZ42" s="71">
        <f>+'Funding @ public'!AC42+'Funding @ private'!AC42+'Fundg @ proprietary'!AC42</f>
        <v>422747718.79000008</v>
      </c>
      <c r="BA42" s="1">
        <v>404727931.50999999</v>
      </c>
      <c r="BB42" s="71">
        <f>+'Funding @ public'!AD42+'Funding @ private'!AD42+'Fundg @ proprietary'!AD42</f>
        <v>404727931.50999999</v>
      </c>
      <c r="BC42" s="1">
        <v>394392314.88999999</v>
      </c>
      <c r="BD42" s="76">
        <f>+'Funding @ public'!AE42+'Funding @ private'!AE42+'Fundg @ proprietary'!AE42</f>
        <v>394392314.88999999</v>
      </c>
      <c r="BE42" s="1">
        <v>352000631.5</v>
      </c>
      <c r="BF42" s="76">
        <f>+'Funding @ public'!AF42+'Funding @ private'!AF42+'Fundg @ proprietary'!AF42</f>
        <v>352000631.5</v>
      </c>
      <c r="BG42" s="1">
        <v>322025070.36000001</v>
      </c>
      <c r="BH42" s="76">
        <f>+'Funding @ public'!AG42+'Funding @ private'!AG42+'Fundg @ proprietary'!AG42</f>
        <v>322025070.36000001</v>
      </c>
      <c r="BI42" s="1">
        <v>334765471.72000003</v>
      </c>
      <c r="BJ42" s="76">
        <f>+'Funding @ public'!AH42+'Funding @ private'!AH42+'Fundg @ proprietary'!AH42</f>
        <v>334765471.72000003</v>
      </c>
      <c r="BK42" s="1">
        <v>229615697.95999998</v>
      </c>
      <c r="BL42" s="76">
        <f>+'Funding @ public'!AI42+'Funding @ private'!AI42+'Fundg @ proprietary'!AI42</f>
        <v>229615697.95999998</v>
      </c>
      <c r="BM42" s="1">
        <v>218808264.82999998</v>
      </c>
      <c r="BN42" s="76">
        <f>+'Funding @ public'!AJ42+'Funding @ private'!AJ42+'Fundg @ proprietary'!AJ42</f>
        <v>218808264.82999998</v>
      </c>
    </row>
    <row r="43" spans="1:66">
      <c r="A43" s="1" t="s">
        <v>53</v>
      </c>
      <c r="J43" s="71"/>
      <c r="L43" s="71"/>
      <c r="N43" s="71"/>
      <c r="P43" s="71"/>
      <c r="R43" s="71"/>
      <c r="T43" s="71"/>
      <c r="V43" s="71"/>
      <c r="X43" s="71"/>
      <c r="Y43" s="1">
        <v>66736440</v>
      </c>
      <c r="Z43" s="71">
        <f>('Fundg @ proprietary'!P43+'Funding @ private'!P43+'Funding @ public'!P43)</f>
        <v>66736440</v>
      </c>
      <c r="AA43">
        <v>75385353</v>
      </c>
      <c r="AB43" s="71">
        <f>('Fundg @ proprietary'!Q43+'Funding @ private'!Q43+'Funding @ public'!Q43)</f>
        <v>75385353</v>
      </c>
      <c r="AC43">
        <v>93785512</v>
      </c>
      <c r="AD43" s="71">
        <f>('Fundg @ proprietary'!R43+'Funding @ private'!R43+'Funding @ public'!R43)</f>
        <v>93785512</v>
      </c>
      <c r="AE43">
        <v>110591394</v>
      </c>
      <c r="AF43" s="71">
        <f>('Fundg @ proprietary'!S43+'Funding @ private'!S43+'Funding @ public'!S43)</f>
        <v>110591394</v>
      </c>
      <c r="AG43" s="1">
        <v>122414421</v>
      </c>
      <c r="AH43" s="71">
        <f>('Fundg @ proprietary'!T43+'Funding @ private'!T43+'Funding @ public'!T43)</f>
        <v>122414421</v>
      </c>
      <c r="AI43" s="1">
        <v>124332772</v>
      </c>
      <c r="AJ43" s="71">
        <f>('Fundg @ proprietary'!U43+'Funding @ private'!U43+'Funding @ public'!U43)</f>
        <v>124332772</v>
      </c>
      <c r="AK43" s="1">
        <v>119796986</v>
      </c>
      <c r="AL43" s="71">
        <f>('Fundg @ proprietary'!V43+'Funding @ private'!V43+'Funding @ public'!V43)</f>
        <v>119796986</v>
      </c>
      <c r="AM43" s="1">
        <v>116300051</v>
      </c>
      <c r="AN43" s="71">
        <f>('Fundg @ proprietary'!W43+'Funding @ private'!W43+'Funding @ public'!W43)</f>
        <v>116300051</v>
      </c>
      <c r="AO43" s="1">
        <v>124199807</v>
      </c>
      <c r="AP43" s="71">
        <f>('Fundg @ proprietary'!X43+'Funding @ private'!X43+'Funding @ public'!X43)</f>
        <v>124199807</v>
      </c>
      <c r="AQ43" s="1">
        <v>144943337</v>
      </c>
      <c r="AR43" s="71">
        <f>('Fundg @ proprietary'!Y43+'Funding @ private'!Y43+'Funding @ public'!Y43)</f>
        <v>144943337</v>
      </c>
      <c r="AS43" s="37">
        <v>234156763.53000003</v>
      </c>
      <c r="AT43" s="71">
        <f>'Fundg @ proprietary'!Z43+'Funding @ private'!Z43+'Funding @ public'!Z43</f>
        <v>234156763.53000003</v>
      </c>
      <c r="AU43" s="37">
        <v>276386477.86000001</v>
      </c>
      <c r="AV43" s="71">
        <f>+'Funding @ public'!AA43+'Funding @ private'!AA43+'Fundg @ proprietary'!AA43</f>
        <v>276386477.85999995</v>
      </c>
      <c r="AW43" s="37">
        <v>277776707.84000003</v>
      </c>
      <c r="AX43" s="71">
        <f>+'Funding @ public'!AB43+'Funding @ private'!AB43+'Fundg @ proprietary'!AB43</f>
        <v>277776707.83999997</v>
      </c>
      <c r="AY43" s="1">
        <v>272692645.18000001</v>
      </c>
      <c r="AZ43" s="71">
        <f>+'Funding @ public'!AC43+'Funding @ private'!AC43+'Fundg @ proprietary'!AC43</f>
        <v>272692645.18000001</v>
      </c>
      <c r="BA43" s="1">
        <v>262489471.28</v>
      </c>
      <c r="BB43" s="71">
        <f>+'Funding @ public'!AD43+'Funding @ private'!AD43+'Fundg @ proprietary'!AD43</f>
        <v>262489471.28</v>
      </c>
      <c r="BC43" s="1">
        <v>281453636.74000001</v>
      </c>
      <c r="BD43" s="76">
        <f>+'Funding @ public'!AE43+'Funding @ private'!AE43+'Fundg @ proprietary'!AE43</f>
        <v>281453636.74000001</v>
      </c>
      <c r="BE43" s="1">
        <v>256998266.06999999</v>
      </c>
      <c r="BF43" s="76">
        <f>+'Funding @ public'!AF43+'Funding @ private'!AF43+'Fundg @ proprietary'!AF43</f>
        <v>256998266.06999999</v>
      </c>
      <c r="BG43" s="1">
        <v>236366390.88999999</v>
      </c>
      <c r="BH43" s="76">
        <f>+'Funding @ public'!AG43+'Funding @ private'!AG43+'Fundg @ proprietary'!AG43</f>
        <v>236366390.88999999</v>
      </c>
      <c r="BI43" s="1">
        <v>248676607.45000002</v>
      </c>
      <c r="BJ43" s="76">
        <f>+'Funding @ public'!AH43+'Funding @ private'!AH43+'Fundg @ proprietary'!AH43</f>
        <v>248676607.45000002</v>
      </c>
      <c r="BK43" s="1">
        <v>244559113.56</v>
      </c>
      <c r="BL43" s="76">
        <f>+'Funding @ public'!AI43+'Funding @ private'!AI43+'Fundg @ proprietary'!AI43</f>
        <v>244559113.56</v>
      </c>
      <c r="BM43" s="1">
        <v>230383340.14000005</v>
      </c>
      <c r="BN43" s="76">
        <f>+'Funding @ public'!AJ43+'Funding @ private'!AJ43+'Fundg @ proprietary'!AJ43</f>
        <v>230383340.14000002</v>
      </c>
    </row>
    <row r="44" spans="1:66">
      <c r="A44" s="1" t="s">
        <v>54</v>
      </c>
      <c r="J44" s="71"/>
      <c r="L44" s="71"/>
      <c r="N44" s="71"/>
      <c r="P44" s="71"/>
      <c r="R44" s="71"/>
      <c r="T44" s="71"/>
      <c r="V44" s="71"/>
      <c r="X44" s="71"/>
      <c r="Y44" s="1">
        <v>188723287</v>
      </c>
      <c r="Z44" s="71">
        <f>('Fundg @ proprietary'!P44+'Funding @ private'!P44+'Funding @ public'!P44)</f>
        <v>188723287</v>
      </c>
      <c r="AA44">
        <v>211636001</v>
      </c>
      <c r="AB44" s="71">
        <f>('Fundg @ proprietary'!Q44+'Funding @ private'!Q44+'Funding @ public'!Q44)</f>
        <v>211636001</v>
      </c>
      <c r="AC44">
        <v>278424157</v>
      </c>
      <c r="AD44" s="71">
        <f>('Fundg @ proprietary'!R44+'Funding @ private'!R44+'Funding @ public'!R44)</f>
        <v>278424157</v>
      </c>
      <c r="AE44">
        <v>341319220</v>
      </c>
      <c r="AF44" s="71">
        <f>('Fundg @ proprietary'!S44+'Funding @ private'!S44+'Funding @ public'!S44)</f>
        <v>341319220</v>
      </c>
      <c r="AG44" s="1">
        <v>377750940</v>
      </c>
      <c r="AH44" s="71">
        <f>('Fundg @ proprietary'!T44+'Funding @ private'!T44+'Funding @ public'!T44)</f>
        <v>377750940</v>
      </c>
      <c r="AI44" s="1">
        <v>399653647</v>
      </c>
      <c r="AJ44" s="71">
        <f>('Fundg @ proprietary'!U44+'Funding @ private'!U44+'Funding @ public'!U44)</f>
        <v>399653647</v>
      </c>
      <c r="AK44" s="1">
        <v>394719214</v>
      </c>
      <c r="AL44" s="71">
        <f>('Fundg @ proprietary'!V44+'Funding @ private'!V44+'Funding @ public'!V44)</f>
        <v>394719214</v>
      </c>
      <c r="AM44" s="1">
        <v>419493250</v>
      </c>
      <c r="AN44" s="71">
        <f>('Fundg @ proprietary'!W44+'Funding @ private'!W44+'Funding @ public'!W44)</f>
        <v>419493250</v>
      </c>
      <c r="AO44" s="1">
        <v>496831130</v>
      </c>
      <c r="AP44" s="71">
        <f>('Fundg @ proprietary'!X44+'Funding @ private'!X44+'Funding @ public'!X44)</f>
        <v>496831130</v>
      </c>
      <c r="AQ44" s="1">
        <v>622816420</v>
      </c>
      <c r="AR44" s="71">
        <f>('Fundg @ proprietary'!Y44+'Funding @ private'!Y44+'Funding @ public'!Y44)</f>
        <v>622816420</v>
      </c>
      <c r="AS44" s="37">
        <v>1037454603.5600002</v>
      </c>
      <c r="AT44" s="71">
        <f>'Fundg @ proprietary'!Z44+'Funding @ private'!Z44+'Funding @ public'!Z44</f>
        <v>1037454603.5600002</v>
      </c>
      <c r="AU44" s="37">
        <v>1174112797.3400002</v>
      </c>
      <c r="AV44" s="71">
        <f>+'Funding @ public'!AA44+'Funding @ private'!AA44+'Fundg @ proprietary'!AA44</f>
        <v>1174112797.3399997</v>
      </c>
      <c r="AW44" s="37">
        <v>1085009756.9300001</v>
      </c>
      <c r="AX44" s="71">
        <f>+'Funding @ public'!AB44+'Funding @ private'!AB44+'Fundg @ proprietary'!AB44</f>
        <v>1085009756.9299998</v>
      </c>
      <c r="AY44" s="1">
        <v>1016521927.0800002</v>
      </c>
      <c r="AZ44" s="71">
        <f>+'Funding @ public'!AC44+'Funding @ private'!AC44+'Fundg @ proprietary'!AC44</f>
        <v>1016521927.0800002</v>
      </c>
      <c r="BA44" s="1">
        <v>953468274.73000002</v>
      </c>
      <c r="BB44" s="71">
        <f>+'Funding @ public'!AD44+'Funding @ private'!AD44+'Fundg @ proprietary'!AD44</f>
        <v>953468274.73000002</v>
      </c>
      <c r="BC44" s="1">
        <v>894565817.57000017</v>
      </c>
      <c r="BD44" s="76">
        <f>+'Funding @ public'!AE44+'Funding @ private'!AE44+'Fundg @ proprietary'!AE44</f>
        <v>894565817.57000029</v>
      </c>
      <c r="BE44" s="1">
        <v>789913145.27999997</v>
      </c>
      <c r="BF44" s="76">
        <f>+'Funding @ public'!AF44+'Funding @ private'!AF44+'Fundg @ proprietary'!AF44</f>
        <v>789913145.28000009</v>
      </c>
      <c r="BG44" s="1">
        <v>716757474.53999996</v>
      </c>
      <c r="BH44" s="76">
        <f>+'Funding @ public'!AG44+'Funding @ private'!AG44+'Fundg @ proprietary'!AG44</f>
        <v>716757474.53999996</v>
      </c>
      <c r="BI44" s="1">
        <v>746115018.02999997</v>
      </c>
      <c r="BJ44" s="76">
        <f>+'Funding @ public'!AH44+'Funding @ private'!AH44+'Fundg @ proprietary'!AH44</f>
        <v>746115018.02999997</v>
      </c>
      <c r="BK44" s="1">
        <v>704618747.33000004</v>
      </c>
      <c r="BL44" s="76">
        <f>+'Funding @ public'!AI44+'Funding @ private'!AI44+'Fundg @ proprietary'!AI44</f>
        <v>704618747.33000004</v>
      </c>
      <c r="BM44" s="1">
        <v>679742143.67999995</v>
      </c>
      <c r="BN44" s="76">
        <f>+'Funding @ public'!AJ44+'Funding @ private'!AJ44+'Fundg @ proprietary'!AJ44</f>
        <v>679742143.67999995</v>
      </c>
    </row>
    <row r="45" spans="1:66">
      <c r="A45" s="1" t="s">
        <v>55</v>
      </c>
      <c r="J45" s="71"/>
      <c r="L45" s="71"/>
      <c r="N45" s="71"/>
      <c r="P45" s="71"/>
      <c r="R45" s="71"/>
      <c r="T45" s="71"/>
      <c r="V45" s="71"/>
      <c r="X45" s="71"/>
      <c r="Y45" s="1">
        <v>98436834</v>
      </c>
      <c r="Z45" s="71">
        <f>('Fundg @ proprietary'!P45+'Funding @ private'!P45+'Funding @ public'!P45)</f>
        <v>98436834</v>
      </c>
      <c r="AA45">
        <v>111573663</v>
      </c>
      <c r="AB45" s="71">
        <f>('Fundg @ proprietary'!Q45+'Funding @ private'!Q45+'Funding @ public'!Q45)</f>
        <v>111573663</v>
      </c>
      <c r="AC45">
        <v>138490229</v>
      </c>
      <c r="AD45" s="71">
        <f>('Fundg @ proprietary'!R45+'Funding @ private'!R45+'Funding @ public'!R45)</f>
        <v>138490229</v>
      </c>
      <c r="AE45">
        <v>163094507</v>
      </c>
      <c r="AF45" s="71">
        <f>('Fundg @ proprietary'!S45+'Funding @ private'!S45+'Funding @ public'!S45)</f>
        <v>163094507</v>
      </c>
      <c r="AG45" s="1">
        <v>173922615</v>
      </c>
      <c r="AH45" s="71">
        <f>('Fundg @ proprietary'!T45+'Funding @ private'!T45+'Funding @ public'!T45)</f>
        <v>173922615</v>
      </c>
      <c r="AI45" s="1">
        <v>176511667</v>
      </c>
      <c r="AJ45" s="71">
        <f>('Fundg @ proprietary'!U45+'Funding @ private'!U45+'Funding @ public'!U45)</f>
        <v>176511667</v>
      </c>
      <c r="AK45" s="1">
        <v>167230015</v>
      </c>
      <c r="AL45" s="71">
        <f>('Fundg @ proprietary'!V45+'Funding @ private'!V45+'Funding @ public'!V45)</f>
        <v>167230015</v>
      </c>
      <c r="AM45" s="1">
        <v>176849778</v>
      </c>
      <c r="AN45" s="71">
        <f>('Fundg @ proprietary'!W45+'Funding @ private'!W45+'Funding @ public'!W45)</f>
        <v>176849778</v>
      </c>
      <c r="AO45" s="1">
        <v>212294059</v>
      </c>
      <c r="AP45" s="71">
        <f>('Fundg @ proprietary'!X45+'Funding @ private'!X45+'Funding @ public'!X45)</f>
        <v>212294059</v>
      </c>
      <c r="AQ45" s="1">
        <v>266967941</v>
      </c>
      <c r="AR45" s="71">
        <f>('Fundg @ proprietary'!Y45+'Funding @ private'!Y45+'Funding @ public'!Y45)</f>
        <v>266967941</v>
      </c>
      <c r="AS45" s="37">
        <v>468776337.09999985</v>
      </c>
      <c r="AT45" s="71">
        <f>'Fundg @ proprietary'!Z45+'Funding @ private'!Z45+'Funding @ public'!Z45</f>
        <v>468776337.0999999</v>
      </c>
      <c r="AU45" s="37">
        <v>607634035.46000004</v>
      </c>
      <c r="AV45" s="71">
        <f>+'Funding @ public'!AA45+'Funding @ private'!AA45+'Fundg @ proprietary'!AA45</f>
        <v>607634035.46000004</v>
      </c>
      <c r="AW45" s="37">
        <v>563918754.87</v>
      </c>
      <c r="AX45" s="71">
        <f>+'Funding @ public'!AB45+'Funding @ private'!AB45+'Fundg @ proprietary'!AB45</f>
        <v>563918754.87</v>
      </c>
      <c r="AY45" s="1">
        <v>550089506.54999995</v>
      </c>
      <c r="AZ45" s="71">
        <f>+'Funding @ public'!AC45+'Funding @ private'!AC45+'Fundg @ proprietary'!AC45</f>
        <v>550089506.54999995</v>
      </c>
      <c r="BA45" s="1">
        <v>526722025.99000007</v>
      </c>
      <c r="BB45" s="71">
        <f>+'Funding @ public'!AD45+'Funding @ private'!AD45+'Fundg @ proprietary'!AD45</f>
        <v>526722025.99000007</v>
      </c>
      <c r="BC45" s="1">
        <v>495199337.20000005</v>
      </c>
      <c r="BD45" s="76">
        <f>+'Funding @ public'!AE45+'Funding @ private'!AE45+'Fundg @ proprietary'!AE45</f>
        <v>495199337.20000005</v>
      </c>
      <c r="BE45" s="1">
        <v>451318667.93000001</v>
      </c>
      <c r="BF45" s="76">
        <f>+'Funding @ public'!AF45+'Funding @ private'!AF45+'Fundg @ proprietary'!AF45</f>
        <v>451318667.92999995</v>
      </c>
      <c r="BG45" s="1">
        <v>407395473.46000004</v>
      </c>
      <c r="BH45" s="76">
        <f>+'Funding @ public'!AG45+'Funding @ private'!AG45+'Fundg @ proprietary'!AG45</f>
        <v>407395473.45999998</v>
      </c>
      <c r="BI45" s="1">
        <v>425048944.46000004</v>
      </c>
      <c r="BJ45" s="76">
        <f>+'Funding @ public'!AH45+'Funding @ private'!AH45+'Fundg @ proprietary'!AH45</f>
        <v>425048944.46000004</v>
      </c>
      <c r="BK45" s="1">
        <v>425623057.84000003</v>
      </c>
      <c r="BL45" s="76">
        <f>+'Funding @ public'!AI45+'Funding @ private'!AI45+'Fundg @ proprietary'!AI45</f>
        <v>425623057.84000003</v>
      </c>
      <c r="BM45" s="1">
        <v>417375730.75999999</v>
      </c>
      <c r="BN45" s="76">
        <f>+'Funding @ public'!AJ45+'Funding @ private'!AJ45+'Fundg @ proprietary'!AJ45</f>
        <v>417375730.75999999</v>
      </c>
    </row>
    <row r="46" spans="1:66">
      <c r="A46" s="1" t="s">
        <v>56</v>
      </c>
      <c r="J46" s="71"/>
      <c r="L46" s="71"/>
      <c r="N46" s="71"/>
      <c r="P46" s="71"/>
      <c r="R46" s="71"/>
      <c r="T46" s="71"/>
      <c r="V46" s="71"/>
      <c r="X46" s="71"/>
      <c r="Y46" s="1">
        <v>133076703</v>
      </c>
      <c r="Z46" s="71">
        <f>('Fundg @ proprietary'!P46+'Funding @ private'!P46+'Funding @ public'!P46)</f>
        <v>133076703</v>
      </c>
      <c r="AA46">
        <v>145772058</v>
      </c>
      <c r="AB46" s="71">
        <f>('Fundg @ proprietary'!Q46+'Funding @ private'!Q46+'Funding @ public'!Q46)</f>
        <v>145772058</v>
      </c>
      <c r="AC46">
        <v>183370491</v>
      </c>
      <c r="AD46" s="71">
        <f>('Fundg @ proprietary'!R46+'Funding @ private'!R46+'Funding @ public'!R46)</f>
        <v>183370491</v>
      </c>
      <c r="AE46">
        <v>212770600</v>
      </c>
      <c r="AF46" s="71">
        <f>('Fundg @ proprietary'!S46+'Funding @ private'!S46+'Funding @ public'!S46)</f>
        <v>212770600</v>
      </c>
      <c r="AG46" s="1">
        <v>235510678</v>
      </c>
      <c r="AH46" s="71">
        <f>('Fundg @ proprietary'!T46+'Funding @ private'!T46+'Funding @ public'!T46)</f>
        <v>235510678</v>
      </c>
      <c r="AI46" s="1">
        <v>245741901</v>
      </c>
      <c r="AJ46" s="71">
        <f>('Fundg @ proprietary'!U46+'Funding @ private'!U46+'Funding @ public'!U46)</f>
        <v>245741901</v>
      </c>
      <c r="AK46" s="1">
        <v>242672228</v>
      </c>
      <c r="AL46" s="71">
        <f>('Fundg @ proprietary'!V46+'Funding @ private'!V46+'Funding @ public'!V46)</f>
        <v>242672228</v>
      </c>
      <c r="AM46" s="1">
        <v>248521639</v>
      </c>
      <c r="AN46" s="71">
        <f>('Fundg @ proprietary'!W46+'Funding @ private'!W46+'Funding @ public'!W46)</f>
        <v>248521639</v>
      </c>
      <c r="AO46" s="1">
        <v>287708013</v>
      </c>
      <c r="AP46" s="71">
        <f>('Fundg @ proprietary'!X46+'Funding @ private'!X46+'Funding @ public'!X46)</f>
        <v>287708013</v>
      </c>
      <c r="AQ46" s="1">
        <v>337303994</v>
      </c>
      <c r="AR46" s="71">
        <f>('Fundg @ proprietary'!Y46+'Funding @ private'!Y46+'Funding @ public'!Y46)</f>
        <v>337303994</v>
      </c>
      <c r="AS46" s="37">
        <v>544171041.05000007</v>
      </c>
      <c r="AT46" s="71">
        <f>'Fundg @ proprietary'!Z46+'Funding @ private'!Z46+'Funding @ public'!Z46</f>
        <v>544171041.04999995</v>
      </c>
      <c r="AU46" s="37">
        <v>653083051.64000022</v>
      </c>
      <c r="AV46" s="71">
        <f>+'Funding @ public'!AA46+'Funding @ private'!AA46+'Fundg @ proprietary'!AA46</f>
        <v>653083051.63999999</v>
      </c>
      <c r="AW46" s="37">
        <v>624394937.52999997</v>
      </c>
      <c r="AX46" s="71">
        <f>+'Funding @ public'!AB46+'Funding @ private'!AB46+'Fundg @ proprietary'!AB46</f>
        <v>624394937.52999985</v>
      </c>
      <c r="AY46" s="1">
        <v>607983844.25999987</v>
      </c>
      <c r="AZ46" s="71">
        <f>+'Funding @ public'!AC46+'Funding @ private'!AC46+'Fundg @ proprietary'!AC46</f>
        <v>607983844.25999987</v>
      </c>
      <c r="BA46" s="1">
        <v>596919602.98999989</v>
      </c>
      <c r="BB46" s="71">
        <f>+'Funding @ public'!AD46+'Funding @ private'!AD46+'Fundg @ proprietary'!AD46</f>
        <v>596919602.98999989</v>
      </c>
      <c r="BC46" s="1">
        <v>543712345.07000005</v>
      </c>
      <c r="BD46" s="76">
        <f>+'Funding @ public'!AE46+'Funding @ private'!AE46+'Fundg @ proprietary'!AE46</f>
        <v>543712345.07000005</v>
      </c>
      <c r="BE46" s="1">
        <v>497630698.00999999</v>
      </c>
      <c r="BF46" s="76">
        <f>+'Funding @ public'!AF46+'Funding @ private'!AF46+'Fundg @ proprietary'!AF46</f>
        <v>497630698.00999999</v>
      </c>
      <c r="BG46" s="1">
        <v>457328502.85000002</v>
      </c>
      <c r="BH46" s="76">
        <f>+'Funding @ public'!AG46+'Funding @ private'!AG46+'Fundg @ proprietary'!AG46</f>
        <v>457328502.85000002</v>
      </c>
      <c r="BI46" s="1">
        <v>473559809.56999993</v>
      </c>
      <c r="BJ46" s="76">
        <f>+'Funding @ public'!AH46+'Funding @ private'!AH46+'Fundg @ proprietary'!AH46</f>
        <v>473559809.56999993</v>
      </c>
      <c r="BK46" s="1">
        <v>451620615.88</v>
      </c>
      <c r="BL46" s="76">
        <f>+'Funding @ public'!AI46+'Funding @ private'!AI46+'Fundg @ proprietary'!AI46</f>
        <v>451620615.88</v>
      </c>
      <c r="BM46" s="1">
        <v>423338311.68000001</v>
      </c>
      <c r="BN46" s="76">
        <f>+'Funding @ public'!AJ46+'Funding @ private'!AJ46+'Fundg @ proprietary'!AJ46</f>
        <v>423338311.68000001</v>
      </c>
    </row>
    <row r="47" spans="1:66">
      <c r="A47" s="1" t="s">
        <v>57</v>
      </c>
      <c r="J47" s="71"/>
      <c r="L47" s="71"/>
      <c r="N47" s="71"/>
      <c r="P47" s="71"/>
      <c r="R47" s="71"/>
      <c r="T47" s="71"/>
      <c r="V47" s="71"/>
      <c r="X47" s="71"/>
      <c r="Y47" s="1">
        <v>41597954</v>
      </c>
      <c r="Z47" s="71">
        <f>('Fundg @ proprietary'!P47+'Funding @ private'!P47+'Funding @ public'!P47)</f>
        <v>41597954</v>
      </c>
      <c r="AA47">
        <v>45292556</v>
      </c>
      <c r="AB47" s="71">
        <f>('Fundg @ proprietary'!Q47+'Funding @ private'!Q47+'Funding @ public'!Q47)</f>
        <v>45292556</v>
      </c>
      <c r="AC47">
        <v>56012441</v>
      </c>
      <c r="AD47" s="71">
        <f>('Fundg @ proprietary'!R47+'Funding @ private'!R47+'Funding @ public'!R47)</f>
        <v>56012441</v>
      </c>
      <c r="AE47">
        <v>64193479</v>
      </c>
      <c r="AF47" s="71">
        <f>('Fundg @ proprietary'!S47+'Funding @ private'!S47+'Funding @ public'!S47)</f>
        <v>64193479</v>
      </c>
      <c r="AG47" s="1">
        <v>69346101</v>
      </c>
      <c r="AH47" s="71">
        <f>('Fundg @ proprietary'!T47+'Funding @ private'!T47+'Funding @ public'!T47)</f>
        <v>69346101</v>
      </c>
      <c r="AI47" s="1">
        <v>66102580</v>
      </c>
      <c r="AJ47" s="71">
        <f>('Fundg @ proprietary'!U47+'Funding @ private'!U47+'Funding @ public'!U47)</f>
        <v>66102580</v>
      </c>
      <c r="AK47" s="1">
        <v>58652814</v>
      </c>
      <c r="AL47" s="71">
        <f>('Fundg @ proprietary'!V47+'Funding @ private'!V47+'Funding @ public'!V47)</f>
        <v>58652814</v>
      </c>
      <c r="AM47" s="1">
        <v>59834209</v>
      </c>
      <c r="AN47" s="71">
        <f>('Fundg @ proprietary'!W47+'Funding @ private'!W47+'Funding @ public'!W47)</f>
        <v>59834209</v>
      </c>
      <c r="AO47" s="1">
        <v>67291884</v>
      </c>
      <c r="AP47" s="71">
        <f>('Fundg @ proprietary'!X47+'Funding @ private'!X47+'Funding @ public'!X47)</f>
        <v>67291884</v>
      </c>
      <c r="AQ47" s="1">
        <v>78482312</v>
      </c>
      <c r="AR47" s="71">
        <f>('Fundg @ proprietary'!Y47+'Funding @ private'!Y47+'Funding @ public'!Y47)</f>
        <v>78482312</v>
      </c>
      <c r="AS47" s="37">
        <v>133466333.40000002</v>
      </c>
      <c r="AT47" s="71">
        <f>'Fundg @ proprietary'!Z47+'Funding @ private'!Z47+'Funding @ public'!Z47</f>
        <v>133466333.39999999</v>
      </c>
      <c r="AU47" s="37">
        <v>160367874.91999996</v>
      </c>
      <c r="AV47" s="71">
        <f>+'Funding @ public'!AA47+'Funding @ private'!AA47+'Fundg @ proprietary'!AA47</f>
        <v>160367874.91999999</v>
      </c>
      <c r="AW47" s="37">
        <v>155741336.69999999</v>
      </c>
      <c r="AX47" s="71">
        <f>+'Funding @ public'!AB47+'Funding @ private'!AB47+'Fundg @ proprietary'!AB47</f>
        <v>155741336.69999999</v>
      </c>
      <c r="AY47" s="1">
        <v>148743684.55000001</v>
      </c>
      <c r="AZ47" s="71">
        <f>+'Funding @ public'!AC47+'Funding @ private'!AC47+'Fundg @ proprietary'!AC47</f>
        <v>148743684.55000001</v>
      </c>
      <c r="BA47" s="1">
        <v>142407634.49000001</v>
      </c>
      <c r="BB47" s="71">
        <f>+'Funding @ public'!AD47+'Funding @ private'!AD47+'Fundg @ proprietary'!AD47</f>
        <v>142407634.49000001</v>
      </c>
      <c r="BC47" s="1">
        <v>138884980.56999999</v>
      </c>
      <c r="BD47" s="76">
        <f>+'Funding @ public'!AE47+'Funding @ private'!AE47+'Fundg @ proprietary'!AE47</f>
        <v>138884980.56999999</v>
      </c>
      <c r="BE47" s="1">
        <v>126505318.28999999</v>
      </c>
      <c r="BF47" s="76">
        <f>+'Funding @ public'!AF47+'Funding @ private'!AF47+'Fundg @ proprietary'!AF47</f>
        <v>126505318.28999999</v>
      </c>
      <c r="BG47" s="1">
        <v>123078502.92999999</v>
      </c>
      <c r="BH47" s="76">
        <f>+'Funding @ public'!AG47+'Funding @ private'!AG47+'Fundg @ proprietary'!AG47</f>
        <v>123078502.92999999</v>
      </c>
      <c r="BI47" s="1">
        <v>135199093.26999998</v>
      </c>
      <c r="BJ47" s="76">
        <f>+'Funding @ public'!AH47+'Funding @ private'!AH47+'Fundg @ proprietary'!AH47</f>
        <v>135199093.26999998</v>
      </c>
      <c r="BK47" s="1">
        <v>135436272.63999999</v>
      </c>
      <c r="BL47" s="76">
        <f>+'Funding @ public'!AI47+'Funding @ private'!AI47+'Fundg @ proprietary'!AI47</f>
        <v>135436272.64000002</v>
      </c>
      <c r="BM47" s="1">
        <v>134524616.09999999</v>
      </c>
      <c r="BN47" s="76">
        <f>+'Funding @ public'!AJ47+'Funding @ private'!AJ47+'Fundg @ proprietary'!AJ47</f>
        <v>134524616.09999999</v>
      </c>
    </row>
    <row r="48" spans="1:66">
      <c r="A48" s="1" t="s">
        <v>58</v>
      </c>
      <c r="J48" s="71"/>
      <c r="L48" s="71"/>
      <c r="N48" s="71"/>
      <c r="P48" s="71"/>
      <c r="R48" s="71"/>
      <c r="T48" s="71"/>
      <c r="V48" s="71"/>
      <c r="X48" s="71"/>
      <c r="Y48" s="1">
        <v>24930023</v>
      </c>
      <c r="Z48" s="71">
        <f>('Fundg @ proprietary'!P48+'Funding @ private'!P48+'Funding @ public'!P48)</f>
        <v>24930023</v>
      </c>
      <c r="AA48">
        <v>27170994</v>
      </c>
      <c r="AB48" s="71">
        <f>('Fundg @ proprietary'!Q48+'Funding @ private'!Q48+'Funding @ public'!Q48)</f>
        <v>27170994</v>
      </c>
      <c r="AC48">
        <v>31671370</v>
      </c>
      <c r="AD48" s="71">
        <f>('Fundg @ proprietary'!R48+'Funding @ private'!R48+'Funding @ public'!R48)</f>
        <v>31671370</v>
      </c>
      <c r="AE48">
        <v>36277129</v>
      </c>
      <c r="AF48" s="71">
        <f>('Fundg @ proprietary'!S48+'Funding @ private'!S48+'Funding @ public'!S48)</f>
        <v>36277129</v>
      </c>
      <c r="AG48" s="1">
        <v>37674617</v>
      </c>
      <c r="AH48" s="71">
        <f>('Fundg @ proprietary'!T48+'Funding @ private'!T48+'Funding @ public'!T48)</f>
        <v>37674617</v>
      </c>
      <c r="AI48" s="1">
        <v>37187115</v>
      </c>
      <c r="AJ48" s="71">
        <f>('Fundg @ proprietary'!U48+'Funding @ private'!U48+'Funding @ public'!U48)</f>
        <v>37187115</v>
      </c>
      <c r="AK48" s="1">
        <v>32843297</v>
      </c>
      <c r="AL48" s="71">
        <f>('Fundg @ proprietary'!V48+'Funding @ private'!V48+'Funding @ public'!V48)</f>
        <v>32843297</v>
      </c>
      <c r="AM48" s="1">
        <v>31201132</v>
      </c>
      <c r="AN48" s="71">
        <f>('Fundg @ proprietary'!W48+'Funding @ private'!W48+'Funding @ public'!W48)</f>
        <v>31201132</v>
      </c>
      <c r="AO48" s="1">
        <v>33412985</v>
      </c>
      <c r="AP48" s="71">
        <f>('Fundg @ proprietary'!X48+'Funding @ private'!X48+'Funding @ public'!X48)</f>
        <v>33412985</v>
      </c>
      <c r="AQ48" s="1">
        <v>37068001</v>
      </c>
      <c r="AR48" s="71">
        <f>('Fundg @ proprietary'!Y48+'Funding @ private'!Y48+'Funding @ public'!Y48)</f>
        <v>37068001</v>
      </c>
      <c r="AS48" s="37">
        <v>50575260.939999998</v>
      </c>
      <c r="AT48" s="71">
        <f>'Fundg @ proprietary'!Z48+'Funding @ private'!Z48+'Funding @ public'!Z48</f>
        <v>50575260.939999998</v>
      </c>
      <c r="AU48" s="37">
        <v>57945929.450000003</v>
      </c>
      <c r="AV48" s="71">
        <f>+'Funding @ public'!AA48+'Funding @ private'!AA48+'Fundg @ proprietary'!AA48</f>
        <v>57945929.449999996</v>
      </c>
      <c r="AW48" s="37">
        <v>52399622.170000002</v>
      </c>
      <c r="AX48" s="71">
        <f>+'Funding @ public'!AB48+'Funding @ private'!AB48+'Fundg @ proprietary'!AB48</f>
        <v>52399622.170000002</v>
      </c>
      <c r="AY48" s="1">
        <v>47841932.93</v>
      </c>
      <c r="AZ48" s="71">
        <f>+'Funding @ public'!AC48+'Funding @ private'!AC48+'Fundg @ proprietary'!AC48</f>
        <v>47841932.929999992</v>
      </c>
      <c r="BA48" s="1">
        <v>45498502.039999999</v>
      </c>
      <c r="BB48" s="71">
        <f>+'Funding @ public'!AD48+'Funding @ private'!AD48+'Fundg @ proprietary'!AD48</f>
        <v>45498502.039999999</v>
      </c>
      <c r="BC48" s="1">
        <v>43360190.289999992</v>
      </c>
      <c r="BD48" s="76">
        <f>+'Funding @ public'!AE48+'Funding @ private'!AE48+'Fundg @ proprietary'!AE48</f>
        <v>43360190.289999999</v>
      </c>
      <c r="BE48" s="1">
        <v>41248294.990000002</v>
      </c>
      <c r="BF48" s="76">
        <f>+'Funding @ public'!AF48+'Funding @ private'!AF48+'Fundg @ proprietary'!AF48</f>
        <v>41248294.990000002</v>
      </c>
      <c r="BG48" s="1">
        <v>41350423.799999997</v>
      </c>
      <c r="BH48" s="76">
        <f>+'Funding @ public'!AG48+'Funding @ private'!AG48+'Fundg @ proprietary'!AG48</f>
        <v>41350423.799999997</v>
      </c>
      <c r="BI48" s="1">
        <v>45789948.030000009</v>
      </c>
      <c r="BJ48" s="76">
        <f>+'Funding @ public'!AH48+'Funding @ private'!AH48+'Fundg @ proprietary'!AH48</f>
        <v>45789948.030000009</v>
      </c>
      <c r="BK48" s="1">
        <v>46291940.119999997</v>
      </c>
      <c r="BL48" s="76">
        <f>+'Funding @ public'!AI48+'Funding @ private'!AI48+'Fundg @ proprietary'!AI48</f>
        <v>46291940.120000005</v>
      </c>
      <c r="BM48" s="1">
        <v>44484038.109999999</v>
      </c>
      <c r="BN48" s="76">
        <f>+'Funding @ public'!AJ48+'Funding @ private'!AJ48+'Fundg @ proprietary'!AJ48</f>
        <v>44484038.109999999</v>
      </c>
    </row>
    <row r="49" spans="1:66">
      <c r="A49" s="1" t="s">
        <v>59</v>
      </c>
      <c r="J49" s="71"/>
      <c r="L49" s="71"/>
      <c r="N49" s="71"/>
      <c r="P49" s="71"/>
      <c r="R49" s="71"/>
      <c r="T49" s="71"/>
      <c r="V49" s="71"/>
      <c r="X49" s="71"/>
      <c r="Y49" s="1">
        <v>237256521</v>
      </c>
      <c r="Z49" s="71">
        <f>('Fundg @ proprietary'!P49+'Funding @ private'!P49+'Funding @ public'!P49)</f>
        <v>237256521</v>
      </c>
      <c r="AA49">
        <v>262646573</v>
      </c>
      <c r="AB49" s="71">
        <f>('Fundg @ proprietary'!Q49+'Funding @ private'!Q49+'Funding @ public'!Q49)</f>
        <v>262646573</v>
      </c>
      <c r="AC49">
        <v>340478379</v>
      </c>
      <c r="AD49" s="71">
        <f>('Fundg @ proprietary'!R49+'Funding @ private'!R49+'Funding @ public'!R49)</f>
        <v>340478379</v>
      </c>
      <c r="AE49">
        <v>400734282</v>
      </c>
      <c r="AF49" s="71">
        <f>('Fundg @ proprietary'!S49+'Funding @ private'!S49+'Funding @ public'!S49)</f>
        <v>400734282</v>
      </c>
      <c r="AG49" s="1">
        <v>448442003</v>
      </c>
      <c r="AH49" s="71">
        <f>('Fundg @ proprietary'!T49+'Funding @ private'!T49+'Funding @ public'!T49)</f>
        <v>448442003</v>
      </c>
      <c r="AI49" s="1">
        <v>470991247</v>
      </c>
      <c r="AJ49" s="71">
        <f>('Fundg @ proprietary'!U49+'Funding @ private'!U49+'Funding @ public'!U49)</f>
        <v>470991247</v>
      </c>
      <c r="AK49" s="1">
        <v>461385170</v>
      </c>
      <c r="AL49" s="71">
        <f>('Fundg @ proprietary'!V49+'Funding @ private'!V49+'Funding @ public'!V49)</f>
        <v>461385170</v>
      </c>
      <c r="AM49" s="1">
        <v>473471427</v>
      </c>
      <c r="AN49" s="71">
        <f>('Fundg @ proprietary'!W49+'Funding @ private'!W49+'Funding @ public'!W49)</f>
        <v>473471427</v>
      </c>
      <c r="AO49" s="1">
        <v>541063523</v>
      </c>
      <c r="AP49" s="71">
        <f>('Fundg @ proprietary'!X49+'Funding @ private'!X49+'Funding @ public'!X49)</f>
        <v>541063523</v>
      </c>
      <c r="AQ49" s="1">
        <v>672631192</v>
      </c>
      <c r="AR49" s="71">
        <f>('Fundg @ proprietary'!Y49+'Funding @ private'!Y49+'Funding @ public'!Y49)</f>
        <v>672631192</v>
      </c>
      <c r="AS49" s="37">
        <v>1057458913.7099998</v>
      </c>
      <c r="AT49" s="71">
        <f>'Fundg @ proprietary'!Z49+'Funding @ private'!Z49+'Funding @ public'!Z49</f>
        <v>1057458913.71</v>
      </c>
      <c r="AU49" s="37">
        <v>1260978636.2700007</v>
      </c>
      <c r="AV49" s="71">
        <f>+'Funding @ public'!AA49+'Funding @ private'!AA49+'Fundg @ proprietary'!AA49</f>
        <v>1260978636.2700002</v>
      </c>
      <c r="AW49" s="37">
        <v>1123001955.3099999</v>
      </c>
      <c r="AX49" s="71">
        <f>+'Funding @ public'!AB49+'Funding @ private'!AB49+'Fundg @ proprietary'!AB49</f>
        <v>1123001955.3099999</v>
      </c>
      <c r="AY49" s="1">
        <v>1005914830.6499999</v>
      </c>
      <c r="AZ49" s="71">
        <f>+'Funding @ public'!AC49+'Funding @ private'!AC49+'Fundg @ proprietary'!AC49</f>
        <v>1005914830.6499999</v>
      </c>
      <c r="BA49" s="1">
        <v>956525452.87999988</v>
      </c>
      <c r="BB49" s="71">
        <f>+'Funding @ public'!AD49+'Funding @ private'!AD49+'Fundg @ proprietary'!AD49</f>
        <v>956525452.87999988</v>
      </c>
      <c r="BC49" s="1">
        <v>879566896.6500001</v>
      </c>
      <c r="BD49" s="76">
        <f>+'Funding @ public'!AE49+'Funding @ private'!AE49+'Fundg @ proprietary'!AE49</f>
        <v>879566896.64999998</v>
      </c>
      <c r="BE49" s="1">
        <v>800791723.27999997</v>
      </c>
      <c r="BF49" s="76">
        <f>+'Funding @ public'!AF49+'Funding @ private'!AF49+'Fundg @ proprietary'!AF49</f>
        <v>800791723.27999985</v>
      </c>
      <c r="BG49" s="1">
        <v>749920864.3599999</v>
      </c>
      <c r="BH49" s="76">
        <f>+'Funding @ public'!AG49+'Funding @ private'!AG49+'Fundg @ proprietary'!AG49</f>
        <v>749920864.36000001</v>
      </c>
      <c r="BI49" s="1">
        <v>792028524.59000015</v>
      </c>
      <c r="BJ49" s="76">
        <f>+'Funding @ public'!AH49+'Funding @ private'!AH49+'Fundg @ proprietary'!AH49</f>
        <v>792028524.59000015</v>
      </c>
      <c r="BK49" s="1">
        <v>791461305.23000002</v>
      </c>
      <c r="BL49" s="76">
        <f>+'Funding @ public'!AI49+'Funding @ private'!AI49+'Fundg @ proprietary'!AI49</f>
        <v>791461305.23000002</v>
      </c>
      <c r="BM49" s="1">
        <v>782922831.60000014</v>
      </c>
      <c r="BN49" s="76">
        <f>+'Funding @ public'!AJ49+'Funding @ private'!AJ49+'Fundg @ proprietary'!AJ49</f>
        <v>782922831.60000002</v>
      </c>
    </row>
    <row r="50" spans="1:66">
      <c r="A50" s="1" t="s">
        <v>60</v>
      </c>
      <c r="J50" s="71"/>
      <c r="L50" s="71"/>
      <c r="N50" s="71"/>
      <c r="P50" s="71"/>
      <c r="R50" s="71"/>
      <c r="T50" s="71"/>
      <c r="V50" s="71"/>
      <c r="X50" s="71"/>
      <c r="Y50" s="1">
        <v>25396144</v>
      </c>
      <c r="Z50" s="71">
        <f>('Fundg @ proprietary'!P50+'Funding @ private'!P50+'Funding @ public'!P50)</f>
        <v>25396144</v>
      </c>
      <c r="AA50">
        <v>28344782</v>
      </c>
      <c r="AB50" s="71">
        <f>('Fundg @ proprietary'!Q50+'Funding @ private'!Q50+'Funding @ public'!Q50)</f>
        <v>28344782</v>
      </c>
      <c r="AC50">
        <v>34014327</v>
      </c>
      <c r="AD50" s="71">
        <f>('Fundg @ proprietary'!R50+'Funding @ private'!R50+'Funding @ public'!R50)</f>
        <v>34014327</v>
      </c>
      <c r="AE50">
        <v>39742425</v>
      </c>
      <c r="AF50" s="71">
        <f>('Fundg @ proprietary'!S50+'Funding @ private'!S50+'Funding @ public'!S50)</f>
        <v>39742425</v>
      </c>
      <c r="AG50" s="1">
        <v>42827780</v>
      </c>
      <c r="AH50" s="71">
        <f>('Fundg @ proprietary'!T50+'Funding @ private'!T50+'Funding @ public'!T50)</f>
        <v>42827780</v>
      </c>
      <c r="AI50" s="1">
        <v>42115205</v>
      </c>
      <c r="AJ50" s="71">
        <f>('Fundg @ proprietary'!U50+'Funding @ private'!U50+'Funding @ public'!U50)</f>
        <v>42115205</v>
      </c>
      <c r="AK50" s="1">
        <v>38919692</v>
      </c>
      <c r="AL50" s="71">
        <f>('Fundg @ proprietary'!V50+'Funding @ private'!V50+'Funding @ public'!V50)</f>
        <v>38919692</v>
      </c>
      <c r="AM50" s="1">
        <v>38875965</v>
      </c>
      <c r="AN50" s="71">
        <f>('Fundg @ proprietary'!W50+'Funding @ private'!W50+'Funding @ public'!W50)</f>
        <v>38875965</v>
      </c>
      <c r="AO50" s="1">
        <v>43340716</v>
      </c>
      <c r="AP50" s="71">
        <f>('Fundg @ proprietary'!X50+'Funding @ private'!X50+'Funding @ public'!X50)</f>
        <v>43340716</v>
      </c>
      <c r="AQ50" s="1">
        <v>50296247</v>
      </c>
      <c r="AR50" s="71">
        <f>('Fundg @ proprietary'!Y50+'Funding @ private'!Y50+'Funding @ public'!Y50)</f>
        <v>50296247</v>
      </c>
      <c r="AS50" s="37">
        <v>80285814</v>
      </c>
      <c r="AT50" s="71">
        <f>'Fundg @ proprietary'!Z50+'Funding @ private'!Z50+'Funding @ public'!Z50</f>
        <v>80285814</v>
      </c>
      <c r="AU50" s="37">
        <v>100420316.46000001</v>
      </c>
      <c r="AV50" s="71">
        <f>+'Funding @ public'!AA50+'Funding @ private'!AA50+'Fundg @ proprietary'!AA50</f>
        <v>100420316.45999999</v>
      </c>
      <c r="AW50" s="37">
        <v>98606268.730000019</v>
      </c>
      <c r="AX50" s="71">
        <f>+'Funding @ public'!AB50+'Funding @ private'!AB50+'Fundg @ proprietary'!AB50</f>
        <v>98606268.730000019</v>
      </c>
      <c r="AY50" s="1">
        <v>95706135.030000001</v>
      </c>
      <c r="AZ50" s="71">
        <f>+'Funding @ public'!AC50+'Funding @ private'!AC50+'Fundg @ proprietary'!AC50</f>
        <v>95706135.030000001</v>
      </c>
      <c r="BA50" s="1">
        <v>96360865.580000013</v>
      </c>
      <c r="BB50" s="71">
        <f>+'Funding @ public'!AD50+'Funding @ private'!AD50+'Fundg @ proprietary'!AD50</f>
        <v>96360865.580000013</v>
      </c>
      <c r="BC50" s="1">
        <v>88550569.950000003</v>
      </c>
      <c r="BD50" s="76">
        <f>+'Funding @ public'!AE50+'Funding @ private'!AE50+'Fundg @ proprietary'!AE50</f>
        <v>88550569.950000003</v>
      </c>
      <c r="BE50" s="1">
        <v>75177684.900000006</v>
      </c>
      <c r="BF50" s="76">
        <f>+'Funding @ public'!AF50+'Funding @ private'!AF50+'Fundg @ proprietary'!AF50</f>
        <v>75177684.900000006</v>
      </c>
      <c r="BG50" s="1">
        <v>70275235.069999993</v>
      </c>
      <c r="BH50" s="76">
        <f>+'Funding @ public'!AG50+'Funding @ private'!AG50+'Fundg @ proprietary'!AG50</f>
        <v>70275235.069999993</v>
      </c>
      <c r="BI50" s="1">
        <v>73541820.650000006</v>
      </c>
      <c r="BJ50" s="76">
        <f>+'Funding @ public'!AH50+'Funding @ private'!AH50+'Fundg @ proprietary'!AH50</f>
        <v>73541820.650000006</v>
      </c>
      <c r="BK50" s="1">
        <v>66780054.420000002</v>
      </c>
      <c r="BL50" s="76">
        <f>+'Funding @ public'!AI50+'Funding @ private'!AI50+'Fundg @ proprietary'!AI50</f>
        <v>66780054.420000002</v>
      </c>
      <c r="BM50" s="1">
        <v>56347076.840000004</v>
      </c>
      <c r="BN50" s="76">
        <f>+'Funding @ public'!AJ50+'Funding @ private'!AJ50+'Fundg @ proprietary'!AJ50</f>
        <v>56347076.840000004</v>
      </c>
    </row>
    <row r="51" spans="1:66">
      <c r="A51" s="1" t="s">
        <v>61</v>
      </c>
      <c r="J51" s="71"/>
      <c r="L51" s="71"/>
      <c r="N51" s="71"/>
      <c r="P51" s="71"/>
      <c r="R51" s="71"/>
      <c r="T51" s="71"/>
      <c r="V51" s="71"/>
      <c r="X51" s="71"/>
      <c r="Y51" s="1">
        <v>89399482</v>
      </c>
      <c r="Z51" s="71">
        <f>('Fundg @ proprietary'!P51+'Funding @ private'!P51+'Funding @ public'!P51)</f>
        <v>89399482</v>
      </c>
      <c r="AA51">
        <v>99335122</v>
      </c>
      <c r="AB51" s="71">
        <f>('Fundg @ proprietary'!Q51+'Funding @ private'!Q51+'Funding @ public'!Q51)</f>
        <v>99335122</v>
      </c>
      <c r="AC51">
        <v>125477374</v>
      </c>
      <c r="AD51" s="71">
        <f>('Fundg @ proprietary'!R51+'Funding @ private'!R51+'Funding @ public'!R51)</f>
        <v>125477374</v>
      </c>
      <c r="AE51">
        <v>145492053</v>
      </c>
      <c r="AF51" s="71">
        <f>('Fundg @ proprietary'!S51+'Funding @ private'!S51+'Funding @ public'!S51)</f>
        <v>145492053</v>
      </c>
      <c r="AG51" s="1">
        <v>159473465</v>
      </c>
      <c r="AH51" s="71">
        <f>('Fundg @ proprietary'!T51+'Funding @ private'!T51+'Funding @ public'!T51)</f>
        <v>159473465</v>
      </c>
      <c r="AI51" s="1">
        <v>164437822</v>
      </c>
      <c r="AJ51" s="71">
        <f>('Fundg @ proprietary'!U51+'Funding @ private'!U51+'Funding @ public'!U51)</f>
        <v>164437822</v>
      </c>
      <c r="AK51" s="1">
        <v>155784619</v>
      </c>
      <c r="AL51" s="71">
        <f>('Fundg @ proprietary'!V51+'Funding @ private'!V51+'Funding @ public'!V51)</f>
        <v>155784619</v>
      </c>
      <c r="AM51" s="1">
        <v>159326441</v>
      </c>
      <c r="AN51" s="71">
        <f>('Fundg @ proprietary'!W51+'Funding @ private'!W51+'Funding @ public'!W51)</f>
        <v>159326441</v>
      </c>
      <c r="AO51" s="1">
        <v>184377661</v>
      </c>
      <c r="AP51" s="71">
        <f>('Fundg @ proprietary'!X51+'Funding @ private'!X51+'Funding @ public'!X51)</f>
        <v>184377661</v>
      </c>
      <c r="AQ51" s="1">
        <v>222540719</v>
      </c>
      <c r="AR51" s="71">
        <f>('Fundg @ proprietary'!Y51+'Funding @ private'!Y51+'Funding @ public'!Y51)</f>
        <v>222540719</v>
      </c>
      <c r="AS51" s="37">
        <v>379712451.31999999</v>
      </c>
      <c r="AT51" s="71">
        <f>'Fundg @ proprietary'!Z51+'Funding @ private'!Z51+'Funding @ public'!Z51</f>
        <v>379712451.32000005</v>
      </c>
      <c r="AU51" s="37">
        <v>462614710.13</v>
      </c>
      <c r="AV51" s="71">
        <f>+'Funding @ public'!AA51+'Funding @ private'!AA51+'Fundg @ proprietary'!AA51</f>
        <v>462614710.13</v>
      </c>
      <c r="AW51" s="37">
        <v>437398521.01000005</v>
      </c>
      <c r="AX51" s="71">
        <f>+'Funding @ public'!AB51+'Funding @ private'!AB51+'Fundg @ proprietary'!AB51</f>
        <v>437398521.01000005</v>
      </c>
      <c r="AY51" s="1">
        <v>432840025.62999994</v>
      </c>
      <c r="AZ51" s="71">
        <f>+'Funding @ public'!AC51+'Funding @ private'!AC51+'Fundg @ proprietary'!AC51</f>
        <v>432840025.62999994</v>
      </c>
      <c r="BA51" s="15">
        <v>423502599.28000003</v>
      </c>
      <c r="BB51" s="71">
        <f>+'Funding @ public'!AD51+'Funding @ private'!AD51+'Fundg @ proprietary'!AD51</f>
        <v>423502599.28000003</v>
      </c>
      <c r="BC51" s="1">
        <v>410399160.20000005</v>
      </c>
      <c r="BD51" s="146">
        <f>+'Funding @ public'!AE51+'Funding @ private'!AE51+'Fundg @ proprietary'!AE51</f>
        <v>410399160.20000005</v>
      </c>
      <c r="BE51" s="1">
        <v>373685741.31999999</v>
      </c>
      <c r="BF51" s="146">
        <f>+'Funding @ public'!AF51+'Funding @ private'!AF51+'Fundg @ proprietary'!AF51</f>
        <v>373685741.31999999</v>
      </c>
      <c r="BG51" s="1">
        <v>347504524.68000001</v>
      </c>
      <c r="BH51" s="146">
        <f>+'Funding @ public'!AG51+'Funding @ private'!AG51+'Fundg @ proprietary'!AG51</f>
        <v>347504524.68000007</v>
      </c>
      <c r="BI51" s="1">
        <v>362557442.47000003</v>
      </c>
      <c r="BJ51" s="146">
        <f>+'Funding @ public'!AH51+'Funding @ private'!AH51+'Fundg @ proprietary'!AH51</f>
        <v>362557442.47000003</v>
      </c>
      <c r="BK51" s="1">
        <v>354423130.91999996</v>
      </c>
      <c r="BL51" s="146">
        <f>+'Funding @ public'!AI51+'Funding @ private'!AI51+'Fundg @ proprietary'!AI51</f>
        <v>354423130.92000002</v>
      </c>
      <c r="BM51" s="1">
        <v>340575428.73000002</v>
      </c>
      <c r="BN51" s="146">
        <f>+'Funding @ public'!AJ51+'Funding @ private'!AJ51+'Fundg @ proprietary'!AJ51</f>
        <v>340575428.72999996</v>
      </c>
    </row>
    <row r="52" spans="1:66">
      <c r="A52" s="39" t="s">
        <v>62</v>
      </c>
      <c r="B52" s="39">
        <f t="shared" ref="B52:AT52" si="54">SUM(B54:B62)</f>
        <v>0</v>
      </c>
      <c r="C52" s="39">
        <f t="shared" si="54"/>
        <v>0</v>
      </c>
      <c r="D52" s="39">
        <f t="shared" si="54"/>
        <v>0</v>
      </c>
      <c r="E52" s="39">
        <f t="shared" si="54"/>
        <v>0</v>
      </c>
      <c r="F52" s="39">
        <f t="shared" si="54"/>
        <v>0</v>
      </c>
      <c r="G52" s="39">
        <f t="shared" si="54"/>
        <v>0</v>
      </c>
      <c r="H52" s="39">
        <f t="shared" si="54"/>
        <v>0</v>
      </c>
      <c r="I52" s="39">
        <f t="shared" si="54"/>
        <v>0</v>
      </c>
      <c r="J52" s="78">
        <f t="shared" si="54"/>
        <v>0</v>
      </c>
      <c r="K52" s="39">
        <f t="shared" si="54"/>
        <v>0</v>
      </c>
      <c r="L52" s="78">
        <f t="shared" si="54"/>
        <v>0</v>
      </c>
      <c r="M52" s="39">
        <f t="shared" si="54"/>
        <v>0</v>
      </c>
      <c r="N52" s="78">
        <f t="shared" si="54"/>
        <v>0</v>
      </c>
      <c r="O52" s="39">
        <f t="shared" si="54"/>
        <v>0</v>
      </c>
      <c r="P52" s="78">
        <f t="shared" si="54"/>
        <v>0</v>
      </c>
      <c r="Q52" s="39">
        <f t="shared" si="54"/>
        <v>0</v>
      </c>
      <c r="R52" s="78">
        <f t="shared" si="54"/>
        <v>0</v>
      </c>
      <c r="S52" s="39">
        <f t="shared" si="54"/>
        <v>0</v>
      </c>
      <c r="T52" s="78">
        <f t="shared" si="54"/>
        <v>0</v>
      </c>
      <c r="U52" s="39">
        <f t="shared" si="54"/>
        <v>0</v>
      </c>
      <c r="V52" s="78">
        <f t="shared" si="54"/>
        <v>0</v>
      </c>
      <c r="W52" s="39">
        <f t="shared" si="54"/>
        <v>0</v>
      </c>
      <c r="X52" s="78">
        <f t="shared" si="54"/>
        <v>0</v>
      </c>
      <c r="Y52" s="39">
        <f t="shared" si="54"/>
        <v>1328027522</v>
      </c>
      <c r="Z52" s="78">
        <f t="shared" si="54"/>
        <v>1328027522</v>
      </c>
      <c r="AA52" s="39">
        <f t="shared" si="54"/>
        <v>1430309540</v>
      </c>
      <c r="AB52" s="78">
        <f t="shared" si="54"/>
        <v>1430309540</v>
      </c>
      <c r="AC52" s="39">
        <f t="shared" si="54"/>
        <v>1718706516</v>
      </c>
      <c r="AD52" s="78">
        <f t="shared" si="54"/>
        <v>1718706516</v>
      </c>
      <c r="AE52" s="39">
        <f t="shared" si="54"/>
        <v>1956324759</v>
      </c>
      <c r="AF52" s="78">
        <f t="shared" si="54"/>
        <v>1956324759</v>
      </c>
      <c r="AG52" s="39">
        <f t="shared" si="54"/>
        <v>2083919301</v>
      </c>
      <c r="AH52" s="78">
        <f t="shared" si="54"/>
        <v>2083919301</v>
      </c>
      <c r="AI52" s="39">
        <f t="shared" si="54"/>
        <v>2123170428</v>
      </c>
      <c r="AJ52" s="78">
        <f t="shared" si="54"/>
        <v>2123170428</v>
      </c>
      <c r="AK52" s="39">
        <f t="shared" si="54"/>
        <v>2043086962</v>
      </c>
      <c r="AL52" s="78">
        <f t="shared" si="54"/>
        <v>2043086962</v>
      </c>
      <c r="AM52" s="39">
        <f t="shared" si="54"/>
        <v>2080430369</v>
      </c>
      <c r="AN52" s="78">
        <f t="shared" si="54"/>
        <v>2080430369</v>
      </c>
      <c r="AO52" s="39">
        <f t="shared" si="54"/>
        <v>2338760525</v>
      </c>
      <c r="AP52" s="78">
        <f t="shared" si="54"/>
        <v>2338760525</v>
      </c>
      <c r="AQ52" s="39">
        <f t="shared" si="54"/>
        <v>2781447135</v>
      </c>
      <c r="AR52" s="78">
        <f t="shared" si="54"/>
        <v>2781447135</v>
      </c>
      <c r="AS52" s="39">
        <f t="shared" si="54"/>
        <v>4238710624.1799998</v>
      </c>
      <c r="AT52" s="78">
        <f t="shared" si="54"/>
        <v>4238710624.1800003</v>
      </c>
      <c r="AU52" s="39">
        <f t="shared" ref="AU52:AX52" si="55">SUM(AU54:AU62)</f>
        <v>4888526387.8600006</v>
      </c>
      <c r="AV52" s="78">
        <f t="shared" si="55"/>
        <v>4888526387.8600006</v>
      </c>
      <c r="AW52" s="39">
        <f t="shared" ref="AW52:BA52" si="56">SUM(AW54:AW62)</f>
        <v>4751510813.0499992</v>
      </c>
      <c r="AX52" s="78">
        <f t="shared" si="55"/>
        <v>4751510813.0499992</v>
      </c>
      <c r="AY52" s="39">
        <f t="shared" si="56"/>
        <v>4707509423.460001</v>
      </c>
      <c r="AZ52" s="78">
        <f t="shared" si="56"/>
        <v>4707509423.460001</v>
      </c>
      <c r="BA52" s="39">
        <f t="shared" si="56"/>
        <v>4706888750.8900003</v>
      </c>
      <c r="BB52" s="78">
        <f t="shared" ref="BB52" si="57">SUM(BB54:BB62)</f>
        <v>4706888750.8900003</v>
      </c>
      <c r="BC52" s="39">
        <v>4769756808</v>
      </c>
      <c r="BD52" s="76">
        <f>+'Funding @ public'!AE52+'Funding @ private'!AE52+'Fundg @ proprietary'!AE52</f>
        <v>4774271343.5999985</v>
      </c>
      <c r="BE52" s="39">
        <f t="shared" ref="BE52:BJ52" si="58">SUM(BE54:BE62)</f>
        <v>4580925414.5799999</v>
      </c>
      <c r="BF52" s="157">
        <f t="shared" si="58"/>
        <v>4580925414.5799999</v>
      </c>
      <c r="BG52" s="39">
        <f t="shared" si="58"/>
        <v>4381933068.1799994</v>
      </c>
      <c r="BH52" s="157">
        <f t="shared" si="58"/>
        <v>4381933068.1799994</v>
      </c>
      <c r="BI52" s="39">
        <f t="shared" si="58"/>
        <v>4712270373.1200008</v>
      </c>
      <c r="BJ52" s="157">
        <f t="shared" si="58"/>
        <v>4712270373.1200008</v>
      </c>
      <c r="BK52" s="39">
        <f t="shared" ref="BK52" si="59">SUM(BK54:BK62)</f>
        <v>4686775381.4199991</v>
      </c>
      <c r="BL52" s="157">
        <f t="shared" ref="BL52:BM52" si="60">SUM(BL54:BL62)</f>
        <v>4686775381.4199991</v>
      </c>
      <c r="BM52" s="39">
        <f t="shared" si="60"/>
        <v>4621063433.4400005</v>
      </c>
      <c r="BN52" s="157">
        <f t="shared" ref="BN52" si="61">SUM(BN54:BN62)</f>
        <v>4621063433.4400005</v>
      </c>
    </row>
    <row r="53" spans="1:66" s="68" customFormat="1">
      <c r="A53" s="67" t="s">
        <v>113</v>
      </c>
      <c r="B53" s="67">
        <f t="shared" ref="B53:AT53" si="62">(B52/B4)*100</f>
        <v>0</v>
      </c>
      <c r="C53" s="67">
        <f t="shared" si="62"/>
        <v>0</v>
      </c>
      <c r="D53" s="67">
        <f t="shared" si="62"/>
        <v>0</v>
      </c>
      <c r="E53" s="67">
        <f t="shared" si="62"/>
        <v>0</v>
      </c>
      <c r="F53" s="67">
        <f t="shared" si="62"/>
        <v>0</v>
      </c>
      <c r="G53" s="67">
        <f t="shared" si="62"/>
        <v>0</v>
      </c>
      <c r="H53" s="67">
        <f t="shared" si="62"/>
        <v>0</v>
      </c>
      <c r="I53" s="67">
        <f t="shared" si="62"/>
        <v>0</v>
      </c>
      <c r="J53" s="79">
        <f t="shared" si="62"/>
        <v>0</v>
      </c>
      <c r="K53" s="67">
        <f t="shared" si="62"/>
        <v>0</v>
      </c>
      <c r="L53" s="79">
        <f t="shared" si="62"/>
        <v>0</v>
      </c>
      <c r="M53" s="67">
        <f t="shared" si="62"/>
        <v>0</v>
      </c>
      <c r="N53" s="79">
        <f t="shared" si="62"/>
        <v>0</v>
      </c>
      <c r="O53" s="67">
        <f t="shared" si="62"/>
        <v>0</v>
      </c>
      <c r="P53" s="79">
        <f t="shared" si="62"/>
        <v>0</v>
      </c>
      <c r="Q53" s="67">
        <f t="shared" si="62"/>
        <v>0</v>
      </c>
      <c r="R53" s="79">
        <f t="shared" si="62"/>
        <v>0</v>
      </c>
      <c r="S53" s="67">
        <f t="shared" si="62"/>
        <v>0</v>
      </c>
      <c r="T53" s="79">
        <f t="shared" si="62"/>
        <v>0</v>
      </c>
      <c r="U53" s="67">
        <f t="shared" si="62"/>
        <v>0</v>
      </c>
      <c r="V53" s="79">
        <f t="shared" si="62"/>
        <v>0</v>
      </c>
      <c r="W53" s="67">
        <f t="shared" si="62"/>
        <v>0</v>
      </c>
      <c r="X53" s="79">
        <f t="shared" si="62"/>
        <v>0</v>
      </c>
      <c r="Y53" s="67">
        <f t="shared" si="62"/>
        <v>19.560470103909239</v>
      </c>
      <c r="Z53" s="79">
        <f t="shared" si="62"/>
        <v>19.560470103909239</v>
      </c>
      <c r="AA53" s="67">
        <f t="shared" si="62"/>
        <v>19.093640568500224</v>
      </c>
      <c r="AB53" s="79">
        <f t="shared" si="62"/>
        <v>19.093640568500224</v>
      </c>
      <c r="AC53" s="67">
        <f t="shared" si="62"/>
        <v>18.232420007578973</v>
      </c>
      <c r="AD53" s="79">
        <f t="shared" si="62"/>
        <v>18.232420007578973</v>
      </c>
      <c r="AE53" s="67">
        <f t="shared" si="62"/>
        <v>17.744460762636315</v>
      </c>
      <c r="AF53" s="79">
        <f t="shared" si="62"/>
        <v>17.744460762636315</v>
      </c>
      <c r="AG53" s="67">
        <f t="shared" si="62"/>
        <v>17.252276970256151</v>
      </c>
      <c r="AH53" s="79">
        <f t="shared" si="62"/>
        <v>17.252276970256151</v>
      </c>
      <c r="AI53" s="67">
        <f t="shared" si="62"/>
        <v>16.951449265638065</v>
      </c>
      <c r="AJ53" s="79">
        <f t="shared" si="62"/>
        <v>16.951449265638065</v>
      </c>
      <c r="AK53" s="67">
        <f t="shared" si="62"/>
        <v>16.924659171356428</v>
      </c>
      <c r="AL53" s="79">
        <f t="shared" si="62"/>
        <v>16.924659171356428</v>
      </c>
      <c r="AM53" s="67">
        <f t="shared" si="62"/>
        <v>17.075953104463004</v>
      </c>
      <c r="AN53" s="79">
        <f t="shared" si="62"/>
        <v>17.075953104463004</v>
      </c>
      <c r="AO53" s="67">
        <f t="shared" si="62"/>
        <v>16.728181108743801</v>
      </c>
      <c r="AP53" s="79">
        <f t="shared" si="62"/>
        <v>16.728181108743801</v>
      </c>
      <c r="AQ53" s="67">
        <f t="shared" si="62"/>
        <v>15.904846763423075</v>
      </c>
      <c r="AR53" s="79">
        <f t="shared" si="62"/>
        <v>15.904846763423075</v>
      </c>
      <c r="AS53" s="67">
        <f t="shared" si="62"/>
        <v>14.672330012066709</v>
      </c>
      <c r="AT53" s="79">
        <f t="shared" si="62"/>
        <v>14.672330012066709</v>
      </c>
      <c r="AU53" s="67">
        <f t="shared" ref="AU53:AV53" si="63">(AU52/AU4)*100</f>
        <v>14.175983993871155</v>
      </c>
      <c r="AV53" s="79">
        <f t="shared" si="63"/>
        <v>14.175983993871158</v>
      </c>
      <c r="AW53" s="67">
        <f t="shared" ref="AW53:BC53" si="64">(AW52/AW4)*100</f>
        <v>14.632682142559727</v>
      </c>
      <c r="AX53" s="79">
        <f>(AW52/AW4)*100</f>
        <v>14.632682142559727</v>
      </c>
      <c r="AY53" s="67">
        <f t="shared" si="64"/>
        <v>15.179969525044793</v>
      </c>
      <c r="AZ53" s="79">
        <f>(AY52/AY4)*100</f>
        <v>15.179969525044793</v>
      </c>
      <c r="BA53" s="67">
        <f t="shared" si="64"/>
        <v>15.57066062075442</v>
      </c>
      <c r="BB53" s="79">
        <f>(BA52/BA4)*100</f>
        <v>15.57066062075442</v>
      </c>
      <c r="BC53" s="67">
        <f t="shared" si="64"/>
        <v>16.079797486657171</v>
      </c>
      <c r="BD53" s="76">
        <f>+'Funding @ public'!AE53+'Funding @ private'!AE53+'Fundg @ proprietary'!AE53</f>
        <v>55.359898772784703</v>
      </c>
      <c r="BE53" s="67">
        <f t="shared" ref="BE53:BH53" si="65">(BE52/BE4)*100</f>
        <v>16.586664500543584</v>
      </c>
      <c r="BF53" s="158">
        <f t="shared" ref="BF53" si="66">(BF52/BF4)*100</f>
        <v>16.586664500543584</v>
      </c>
      <c r="BG53" s="67">
        <f t="shared" si="65"/>
        <v>16.863075899947351</v>
      </c>
      <c r="BH53" s="158">
        <f t="shared" si="65"/>
        <v>16.863075899947351</v>
      </c>
      <c r="BI53" s="67">
        <f t="shared" ref="BI53:BJ53" si="67">(BI52/BI4)*100</f>
        <v>16.941861599657919</v>
      </c>
      <c r="BJ53" s="158">
        <f t="shared" si="67"/>
        <v>16.941861599657919</v>
      </c>
      <c r="BK53" s="67">
        <f t="shared" ref="BK53" si="68">(BK52/BK4)*100</f>
        <v>17.015711047835062</v>
      </c>
      <c r="BL53" s="158">
        <f t="shared" ref="BL53:BM53" si="69">(BL52/BL4)*100</f>
        <v>17.015711047835062</v>
      </c>
      <c r="BM53" s="67">
        <f t="shared" si="69"/>
        <v>16.76573919255134</v>
      </c>
      <c r="BN53" s="158">
        <f t="shared" ref="BN53" si="70">(BN52/BN4)*100</f>
        <v>16.76573919255134</v>
      </c>
    </row>
    <row r="54" spans="1:66">
      <c r="A54" s="1" t="s">
        <v>63</v>
      </c>
      <c r="J54" s="71"/>
      <c r="L54" s="71"/>
      <c r="N54" s="71"/>
      <c r="P54" s="71"/>
      <c r="R54" s="71"/>
      <c r="T54" s="71"/>
      <c r="V54" s="71"/>
      <c r="X54" s="71"/>
      <c r="Y54" s="1">
        <v>40375637</v>
      </c>
      <c r="Z54" s="71">
        <f>('Fundg @ proprietary'!P54+'Funding @ private'!P54+'Funding @ public'!P54)</f>
        <v>40375637</v>
      </c>
      <c r="AA54">
        <v>46379610</v>
      </c>
      <c r="AB54" s="71">
        <f>('Fundg @ proprietary'!Q54+'Funding @ private'!Q54+'Funding @ public'!Q54)</f>
        <v>46379610</v>
      </c>
      <c r="AC54">
        <v>58974104</v>
      </c>
      <c r="AD54" s="71">
        <f>('Fundg @ proprietary'!R54+'Funding @ private'!R54+'Funding @ public'!R54)</f>
        <v>58974104</v>
      </c>
      <c r="AE54">
        <v>70796471</v>
      </c>
      <c r="AF54" s="71">
        <f>('Fundg @ proprietary'!S54+'Funding @ private'!S54+'Funding @ public'!S54)</f>
        <v>70796471</v>
      </c>
      <c r="AG54" s="1">
        <v>77448807</v>
      </c>
      <c r="AH54" s="71">
        <f>('Fundg @ proprietary'!T54+'Funding @ private'!T54+'Funding @ public'!T54)</f>
        <v>77448807</v>
      </c>
      <c r="AI54" s="1">
        <v>81804861</v>
      </c>
      <c r="AJ54" s="71">
        <f>('Fundg @ proprietary'!U54+'Funding @ private'!U54+'Funding @ public'!U54)</f>
        <v>81804861</v>
      </c>
      <c r="AK54" s="1">
        <v>82847284</v>
      </c>
      <c r="AL54" s="71">
        <f>('Fundg @ proprietary'!V54+'Funding @ private'!V54+'Funding @ public'!V54)</f>
        <v>82847284</v>
      </c>
      <c r="AM54" s="1">
        <v>87108856</v>
      </c>
      <c r="AN54" s="71">
        <f>('Fundg @ proprietary'!W54+'Funding @ private'!W54+'Funding @ public'!W54)</f>
        <v>87108856</v>
      </c>
      <c r="AO54" s="1">
        <v>102262103</v>
      </c>
      <c r="AP54" s="71">
        <f>('Fundg @ proprietary'!X54+'Funding @ private'!X54+'Funding @ public'!X54)</f>
        <v>102262103</v>
      </c>
      <c r="AQ54" s="1">
        <v>128824760</v>
      </c>
      <c r="AR54" s="71">
        <f>('Fundg @ proprietary'!Y54+'Funding @ private'!Y54+'Funding @ public'!Y54)</f>
        <v>128824760</v>
      </c>
      <c r="AS54" s="37">
        <v>207478301.00999999</v>
      </c>
      <c r="AT54" s="71">
        <f>'Fundg @ proprietary'!Z54+'Funding @ private'!Z54+'Funding @ public'!Z54</f>
        <v>207478301.01000002</v>
      </c>
      <c r="AU54" s="37">
        <v>255816832.00999999</v>
      </c>
      <c r="AV54" s="71">
        <f>+'Funding @ public'!AA54+'Funding @ private'!AA54+'Fundg @ proprietary'!AA54</f>
        <v>255816832.00999999</v>
      </c>
      <c r="AW54" s="37">
        <v>261989754.5</v>
      </c>
      <c r="AX54" s="71">
        <f>+'Funding @ public'!AB54+'Funding @ private'!AB54+'Fundg @ proprietary'!AB54</f>
        <v>261989754.5</v>
      </c>
      <c r="AY54" s="1">
        <v>265673319</v>
      </c>
      <c r="AZ54" s="71">
        <f>+'Funding @ public'!AC54+'Funding @ private'!AC54+'Fundg @ proprietary'!AC54</f>
        <v>265673319</v>
      </c>
      <c r="BA54" s="1">
        <v>272190032.07000005</v>
      </c>
      <c r="BB54" s="71">
        <f>+'Funding @ public'!AD54+'Funding @ private'!AD54+'Fundg @ proprietary'!AD54</f>
        <v>272190032.07000005</v>
      </c>
      <c r="BC54" s="1">
        <v>278287509.13999999</v>
      </c>
      <c r="BD54" s="76">
        <f>+'Funding @ public'!AE54+'Funding @ private'!AE54+'Fundg @ proprietary'!AE54</f>
        <v>278287509.14000005</v>
      </c>
      <c r="BE54" s="1">
        <v>264429896.85000002</v>
      </c>
      <c r="BF54" s="76">
        <f>+'Funding @ public'!AF54+'Funding @ private'!AF54+'Fundg @ proprietary'!AF54</f>
        <v>264429896.85000002</v>
      </c>
      <c r="BG54" s="1">
        <v>256378120.49000001</v>
      </c>
      <c r="BH54" s="76">
        <f>+'Funding @ public'!AG54+'Funding @ private'!AG54+'Fundg @ proprietary'!AG54</f>
        <v>256378120.48999998</v>
      </c>
      <c r="BI54" s="1">
        <v>281279507.62</v>
      </c>
      <c r="BJ54" s="76">
        <f>+'Funding @ public'!AH54+'Funding @ private'!AH54+'Fundg @ proprietary'!AH54</f>
        <v>281279507.62</v>
      </c>
      <c r="BK54" s="1">
        <v>289868221.06000006</v>
      </c>
      <c r="BL54" s="76">
        <f>+'Funding @ public'!AI54+'Funding @ private'!AI54+'Fundg @ proprietary'!AI54</f>
        <v>289868221.06000006</v>
      </c>
      <c r="BM54" s="1">
        <v>303654850.91999996</v>
      </c>
      <c r="BN54" s="76">
        <f>+'Funding @ public'!AJ54+'Funding @ private'!AJ54+'Fundg @ proprietary'!AJ54</f>
        <v>303654850.92000002</v>
      </c>
    </row>
    <row r="55" spans="1:66">
      <c r="A55" s="1" t="s">
        <v>64</v>
      </c>
      <c r="J55" s="71"/>
      <c r="L55" s="71"/>
      <c r="N55" s="71"/>
      <c r="P55" s="71"/>
      <c r="R55" s="71"/>
      <c r="T55" s="71"/>
      <c r="V55" s="71"/>
      <c r="X55" s="71"/>
      <c r="Y55" s="1">
        <v>28435938</v>
      </c>
      <c r="Z55" s="71">
        <f>('Fundg @ proprietary'!P55+'Funding @ private'!P55+'Funding @ public'!P55)</f>
        <v>28435938</v>
      </c>
      <c r="AA55">
        <v>29979319</v>
      </c>
      <c r="AB55" s="71">
        <f>('Fundg @ proprietary'!Q55+'Funding @ private'!Q55+'Funding @ public'!Q55)</f>
        <v>29979319</v>
      </c>
      <c r="AC55">
        <v>36016388</v>
      </c>
      <c r="AD55" s="71">
        <f>('Fundg @ proprietary'!R55+'Funding @ private'!R55+'Funding @ public'!R55)</f>
        <v>36016388</v>
      </c>
      <c r="AE55">
        <v>41624698</v>
      </c>
      <c r="AF55" s="71">
        <f>('Fundg @ proprietary'!S55+'Funding @ private'!S55+'Funding @ public'!S55)</f>
        <v>41624698</v>
      </c>
      <c r="AG55" s="1">
        <v>45088378</v>
      </c>
      <c r="AH55" s="71">
        <f>('Fundg @ proprietary'!T55+'Funding @ private'!T55+'Funding @ public'!T55)</f>
        <v>45088378</v>
      </c>
      <c r="AI55" s="1">
        <v>47016238</v>
      </c>
      <c r="AJ55" s="71">
        <f>('Fundg @ proprietary'!U55+'Funding @ private'!U55+'Funding @ public'!U55)</f>
        <v>47016238</v>
      </c>
      <c r="AK55" s="1">
        <v>44884410</v>
      </c>
      <c r="AL55" s="71">
        <f>('Fundg @ proprietary'!V55+'Funding @ private'!V55+'Funding @ public'!V55)</f>
        <v>44884410</v>
      </c>
      <c r="AM55" s="1">
        <v>46773023</v>
      </c>
      <c r="AN55" s="71">
        <f>('Fundg @ proprietary'!W55+'Funding @ private'!W55+'Funding @ public'!W55)</f>
        <v>46773023</v>
      </c>
      <c r="AO55" s="1">
        <v>51574094</v>
      </c>
      <c r="AP55" s="71">
        <f>('Fundg @ proprietary'!X55+'Funding @ private'!X55+'Funding @ public'!X55)</f>
        <v>51574094</v>
      </c>
      <c r="AQ55" s="1">
        <v>60913755</v>
      </c>
      <c r="AR55" s="71">
        <f>('Fundg @ proprietary'!Y55+'Funding @ private'!Y55+'Funding @ public'!Y55)</f>
        <v>60913755</v>
      </c>
      <c r="AS55" s="37">
        <v>88012612.069999993</v>
      </c>
      <c r="AT55" s="71">
        <f>'Fundg @ proprietary'!Z55+'Funding @ private'!Z55+'Funding @ public'!Z55</f>
        <v>88012612.069999993</v>
      </c>
      <c r="AU55" s="37">
        <v>103949256.58999999</v>
      </c>
      <c r="AV55" s="71">
        <f>+'Funding @ public'!AA55+'Funding @ private'!AA55+'Fundg @ proprietary'!AA55</f>
        <v>103949256.59</v>
      </c>
      <c r="AW55" s="37">
        <v>103169950.19</v>
      </c>
      <c r="AX55" s="71">
        <f>+'Funding @ public'!AB55+'Funding @ private'!AB55+'Fundg @ proprietary'!AB55</f>
        <v>103169950.19</v>
      </c>
      <c r="AY55" s="1">
        <v>107561617.44</v>
      </c>
      <c r="AZ55" s="71">
        <f>+'Funding @ public'!AC55+'Funding @ private'!AC55+'Fundg @ proprietary'!AC55</f>
        <v>107561617.44</v>
      </c>
      <c r="BA55" s="1">
        <v>109023792.69999999</v>
      </c>
      <c r="BB55" s="71">
        <f>+'Funding @ public'!AD55+'Funding @ private'!AD55+'Fundg @ proprietary'!AD55</f>
        <v>109023792.69999999</v>
      </c>
      <c r="BC55" s="1">
        <v>104287202.15000001</v>
      </c>
      <c r="BD55" s="76">
        <f>+'Funding @ public'!AE55+'Funding @ private'!AE55+'Fundg @ proprietary'!AE55</f>
        <v>104287202.14999999</v>
      </c>
      <c r="BE55" s="1">
        <v>96851671.379999995</v>
      </c>
      <c r="BF55" s="76">
        <f>+'Funding @ public'!AF55+'Funding @ private'!AF55+'Fundg @ proprietary'!AF55</f>
        <v>96851671.379999995</v>
      </c>
      <c r="BG55" s="1">
        <v>90171740.24000001</v>
      </c>
      <c r="BH55" s="76">
        <f>+'Funding @ public'!AG55+'Funding @ private'!AG55+'Fundg @ proprietary'!AG55</f>
        <v>90171740.239999995</v>
      </c>
      <c r="BI55" s="1">
        <v>94020935.819999993</v>
      </c>
      <c r="BJ55" s="76">
        <f>+'Funding @ public'!AH55+'Funding @ private'!AH55+'Fundg @ proprietary'!AH55</f>
        <v>94020935.819999993</v>
      </c>
      <c r="BK55" s="1">
        <v>93489216.800000012</v>
      </c>
      <c r="BL55" s="76">
        <f>+'Funding @ public'!AI55+'Funding @ private'!AI55+'Fundg @ proprietary'!AI55</f>
        <v>93489216.800000012</v>
      </c>
      <c r="BM55" s="1">
        <v>91128791.299999997</v>
      </c>
      <c r="BN55" s="76">
        <f>+'Funding @ public'!AJ55+'Funding @ private'!AJ55+'Fundg @ proprietary'!AJ55</f>
        <v>91128791.299999997</v>
      </c>
    </row>
    <row r="56" spans="1:66">
      <c r="A56" s="1" t="s">
        <v>65</v>
      </c>
      <c r="J56" s="71"/>
      <c r="L56" s="71"/>
      <c r="N56" s="71"/>
      <c r="P56" s="71"/>
      <c r="R56" s="71"/>
      <c r="T56" s="71"/>
      <c r="V56" s="71"/>
      <c r="X56" s="71"/>
      <c r="Y56" s="1">
        <v>120748967</v>
      </c>
      <c r="Z56" s="71">
        <f>('Fundg @ proprietary'!P56+'Funding @ private'!P56+'Funding @ public'!P56)</f>
        <v>120748967</v>
      </c>
      <c r="AA56">
        <v>126613764</v>
      </c>
      <c r="AB56" s="71">
        <f>('Fundg @ proprietary'!Q56+'Funding @ private'!Q56+'Funding @ public'!Q56)</f>
        <v>126613764</v>
      </c>
      <c r="AC56">
        <v>150464324</v>
      </c>
      <c r="AD56" s="71">
        <f>('Fundg @ proprietary'!R56+'Funding @ private'!R56+'Funding @ public'!R56)</f>
        <v>150464324</v>
      </c>
      <c r="AE56">
        <v>170364595</v>
      </c>
      <c r="AF56" s="71">
        <f>('Fundg @ proprietary'!S56+'Funding @ private'!S56+'Funding @ public'!S56)</f>
        <v>170364595</v>
      </c>
      <c r="AG56" s="1">
        <v>183616043</v>
      </c>
      <c r="AH56" s="71">
        <f>('Fundg @ proprietary'!T56+'Funding @ private'!T56+'Funding @ public'!T56)</f>
        <v>183616043</v>
      </c>
      <c r="AI56" s="1">
        <v>187080630</v>
      </c>
      <c r="AJ56" s="71">
        <f>('Fundg @ proprietary'!U56+'Funding @ private'!U56+'Funding @ public'!U56)</f>
        <v>187080630</v>
      </c>
      <c r="AK56" s="1">
        <v>178832502</v>
      </c>
      <c r="AL56" s="71">
        <f>('Fundg @ proprietary'!V56+'Funding @ private'!V56+'Funding @ public'!V56)</f>
        <v>178832502</v>
      </c>
      <c r="AM56" s="1">
        <v>185284278</v>
      </c>
      <c r="AN56" s="71">
        <f>('Fundg @ proprietary'!W56+'Funding @ private'!W56+'Funding @ public'!W56)</f>
        <v>185284278</v>
      </c>
      <c r="AO56" s="1">
        <v>217328351</v>
      </c>
      <c r="AP56" s="71">
        <f>('Fundg @ proprietary'!X56+'Funding @ private'!X56+'Funding @ public'!X56)</f>
        <v>217328351</v>
      </c>
      <c r="AQ56" s="1">
        <v>263564947</v>
      </c>
      <c r="AR56" s="71">
        <f>('Fundg @ proprietary'!Y56+'Funding @ private'!Y56+'Funding @ public'!Y56)</f>
        <v>263564947</v>
      </c>
      <c r="AS56" s="37">
        <v>420657628.73999983</v>
      </c>
      <c r="AT56" s="71">
        <f>'Fundg @ proprietary'!Z56+'Funding @ private'!Z56+'Funding @ public'!Z56</f>
        <v>420657628.74000007</v>
      </c>
      <c r="AU56" s="37">
        <v>486238737.01000011</v>
      </c>
      <c r="AV56" s="71">
        <f>+'Funding @ public'!AA56+'Funding @ private'!AA56+'Fundg @ proprietary'!AA56</f>
        <v>486238737.00999993</v>
      </c>
      <c r="AW56" s="37">
        <v>483518401.49000001</v>
      </c>
      <c r="AX56" s="71">
        <f>+'Funding @ public'!AB56+'Funding @ private'!AB56+'Fundg @ proprietary'!AB56</f>
        <v>483518401.49000001</v>
      </c>
      <c r="AY56" s="1">
        <v>494448497.98000002</v>
      </c>
      <c r="AZ56" s="71">
        <f>+'Funding @ public'!AC56+'Funding @ private'!AC56+'Fundg @ proprietary'!AC56</f>
        <v>494448497.98000002</v>
      </c>
      <c r="BA56" s="1">
        <v>494730054.43999994</v>
      </c>
      <c r="BB56" s="71">
        <f>+'Funding @ public'!AD56+'Funding @ private'!AD56+'Fundg @ proprietary'!AD56</f>
        <v>494730054.43999994</v>
      </c>
      <c r="BC56" s="1">
        <v>498803408.13999999</v>
      </c>
      <c r="BD56" s="76">
        <f>+'Funding @ public'!AE56+'Funding @ private'!AE56+'Fundg @ proprietary'!AE56</f>
        <v>498803408.13999999</v>
      </c>
      <c r="BE56" s="1">
        <v>475540953.95000005</v>
      </c>
      <c r="BF56" s="76">
        <f>+'Funding @ public'!AF56+'Funding @ private'!AF56+'Fundg @ proprietary'!AF56</f>
        <v>475540953.94999999</v>
      </c>
      <c r="BG56" s="1">
        <v>449119878.59999996</v>
      </c>
      <c r="BH56" s="76">
        <f>+'Funding @ public'!AG56+'Funding @ private'!AG56+'Fundg @ proprietary'!AG56</f>
        <v>449119878.59999996</v>
      </c>
      <c r="BI56" s="1">
        <v>488400626.67000002</v>
      </c>
      <c r="BJ56" s="76">
        <f>+'Funding @ public'!AH56+'Funding @ private'!AH56+'Fundg @ proprietary'!AH56</f>
        <v>488400626.67000002</v>
      </c>
      <c r="BK56" s="1">
        <v>465932801.64999998</v>
      </c>
      <c r="BL56" s="76">
        <f>+'Funding @ public'!AI56+'Funding @ private'!AI56+'Fundg @ proprietary'!AI56</f>
        <v>465932801.64999998</v>
      </c>
      <c r="BM56" s="1">
        <v>455513991.51999998</v>
      </c>
      <c r="BN56" s="76">
        <f>+'Funding @ public'!AJ56+'Funding @ private'!AJ56+'Fundg @ proprietary'!AJ56</f>
        <v>455513991.51999998</v>
      </c>
    </row>
    <row r="57" spans="1:66">
      <c r="A57" s="1" t="s">
        <v>66</v>
      </c>
      <c r="J57" s="71"/>
      <c r="L57" s="71"/>
      <c r="N57" s="71"/>
      <c r="P57" s="71"/>
      <c r="R57" s="71"/>
      <c r="T57" s="71"/>
      <c r="V57" s="71"/>
      <c r="X57" s="71"/>
      <c r="Y57" s="1">
        <v>19441929</v>
      </c>
      <c r="Z57" s="71">
        <f>('Fundg @ proprietary'!P57+'Funding @ private'!P57+'Funding @ public'!P57)</f>
        <v>19441929</v>
      </c>
      <c r="AA57">
        <v>21596988</v>
      </c>
      <c r="AB57" s="71">
        <f>('Fundg @ proprietary'!Q57+'Funding @ private'!Q57+'Funding @ public'!Q57)</f>
        <v>21596988</v>
      </c>
      <c r="AC57">
        <v>25039961</v>
      </c>
      <c r="AD57" s="71">
        <f>('Fundg @ proprietary'!R57+'Funding @ private'!R57+'Funding @ public'!R57)</f>
        <v>25039961</v>
      </c>
      <c r="AE57">
        <v>28152654</v>
      </c>
      <c r="AF57" s="71">
        <f>('Fundg @ proprietary'!S57+'Funding @ private'!S57+'Funding @ public'!S57)</f>
        <v>28152654</v>
      </c>
      <c r="AG57" s="1">
        <v>31008963</v>
      </c>
      <c r="AH57" s="71">
        <f>('Fundg @ proprietary'!T57+'Funding @ private'!T57+'Funding @ public'!T57)</f>
        <v>31008963</v>
      </c>
      <c r="AI57" s="1">
        <v>32059640</v>
      </c>
      <c r="AJ57" s="71">
        <f>('Fundg @ proprietary'!U57+'Funding @ private'!U57+'Funding @ public'!U57)</f>
        <v>32059640</v>
      </c>
      <c r="AK57" s="1">
        <v>29102132</v>
      </c>
      <c r="AL57" s="71">
        <f>('Fundg @ proprietary'!V57+'Funding @ private'!V57+'Funding @ public'!V57)</f>
        <v>29102132</v>
      </c>
      <c r="AM57" s="1">
        <v>29296033</v>
      </c>
      <c r="AN57" s="71">
        <f>('Fundg @ proprietary'!W57+'Funding @ private'!W57+'Funding @ public'!W57)</f>
        <v>29296033</v>
      </c>
      <c r="AO57" s="1">
        <v>32783715</v>
      </c>
      <c r="AP57" s="71">
        <f>('Fundg @ proprietary'!X57+'Funding @ private'!X57+'Funding @ public'!X57)</f>
        <v>32783715</v>
      </c>
      <c r="AQ57" s="1">
        <v>39421583</v>
      </c>
      <c r="AR57" s="71">
        <f>('Fundg @ proprietary'!Y57+'Funding @ private'!Y57+'Funding @ public'!Y57)</f>
        <v>39421583</v>
      </c>
      <c r="AS57" s="37">
        <v>65229741.980000012</v>
      </c>
      <c r="AT57" s="71">
        <f>'Fundg @ proprietary'!Z57+'Funding @ private'!Z57+'Funding @ public'!Z57</f>
        <v>65229741.979999997</v>
      </c>
      <c r="AU57" s="37">
        <v>76553453.190000013</v>
      </c>
      <c r="AV57" s="71">
        <f>+'Funding @ public'!AA57+'Funding @ private'!AA57+'Fundg @ proprietary'!AA57</f>
        <v>76553453.189999998</v>
      </c>
      <c r="AW57" s="37">
        <v>76379853.260000005</v>
      </c>
      <c r="AX57" s="71">
        <f>+'Funding @ public'!AB57+'Funding @ private'!AB57+'Fundg @ proprietary'!AB57</f>
        <v>76379853.260000005</v>
      </c>
      <c r="AY57" s="1">
        <v>85539945.739999995</v>
      </c>
      <c r="AZ57" s="71">
        <f>+'Funding @ public'!AC57+'Funding @ private'!AC57+'Fundg @ proprietary'!AC57</f>
        <v>85539945.739999995</v>
      </c>
      <c r="BA57" s="1">
        <v>100786213.06999999</v>
      </c>
      <c r="BB57" s="71">
        <f>+'Funding @ public'!AD57+'Funding @ private'!AD57+'Fundg @ proprietary'!AD57</f>
        <v>100786213.06999999</v>
      </c>
      <c r="BC57" s="1">
        <v>121845792.28999999</v>
      </c>
      <c r="BD57" s="76">
        <f>+'Funding @ public'!AE57+'Funding @ private'!AE57+'Fundg @ proprietary'!AE57</f>
        <v>121845792.28999998</v>
      </c>
      <c r="BE57" s="1">
        <v>136406724.19</v>
      </c>
      <c r="BF57" s="76">
        <f>+'Funding @ public'!AF57+'Funding @ private'!AF57+'Fundg @ proprietary'!AF57</f>
        <v>136406724.19</v>
      </c>
      <c r="BG57" s="1">
        <v>123793391.45</v>
      </c>
      <c r="BH57" s="76">
        <f>+'Funding @ public'!AG57+'Funding @ private'!AG57+'Fundg @ proprietary'!AG57</f>
        <v>123793391.45</v>
      </c>
      <c r="BI57" s="1">
        <v>163845717.92999998</v>
      </c>
      <c r="BJ57" s="76">
        <f>+'Funding @ public'!AH57+'Funding @ private'!AH57+'Fundg @ proprietary'!AH57</f>
        <v>163845717.92999998</v>
      </c>
      <c r="BK57" s="1">
        <v>188937497.62</v>
      </c>
      <c r="BL57" s="76">
        <f>+'Funding @ public'!AI57+'Funding @ private'!AI57+'Fundg @ proprietary'!AI57</f>
        <v>188937497.62</v>
      </c>
      <c r="BM57" s="1">
        <v>199122653.91999999</v>
      </c>
      <c r="BN57" s="76">
        <f>+'Funding @ public'!AJ57+'Funding @ private'!AJ57+'Fundg @ proprietary'!AJ57</f>
        <v>199122653.91999999</v>
      </c>
    </row>
    <row r="58" spans="1:66">
      <c r="A58" s="1" t="s">
        <v>67</v>
      </c>
      <c r="J58" s="71"/>
      <c r="L58" s="71"/>
      <c r="N58" s="71"/>
      <c r="P58" s="71"/>
      <c r="R58" s="71"/>
      <c r="T58" s="71"/>
      <c r="V58" s="71"/>
      <c r="X58" s="71"/>
      <c r="Y58" s="1">
        <v>149938202</v>
      </c>
      <c r="Z58" s="71">
        <f>('Fundg @ proprietary'!P58+'Funding @ private'!P58+'Funding @ public'!P58)</f>
        <v>149938202</v>
      </c>
      <c r="AA58">
        <v>164820381</v>
      </c>
      <c r="AB58" s="71">
        <f>('Fundg @ proprietary'!Q58+'Funding @ private'!Q58+'Funding @ public'!Q58)</f>
        <v>164820381</v>
      </c>
      <c r="AC58">
        <v>203396321</v>
      </c>
      <c r="AD58" s="71">
        <f>('Fundg @ proprietary'!R58+'Funding @ private'!R58+'Funding @ public'!R58)</f>
        <v>203396321</v>
      </c>
      <c r="AE58">
        <v>236234576</v>
      </c>
      <c r="AF58" s="71">
        <f>('Fundg @ proprietary'!S58+'Funding @ private'!S58+'Funding @ public'!S58)</f>
        <v>236234576</v>
      </c>
      <c r="AG58" s="1">
        <v>252166425</v>
      </c>
      <c r="AH58" s="71">
        <f>('Fundg @ proprietary'!T58+'Funding @ private'!T58+'Funding @ public'!T58)</f>
        <v>252166425</v>
      </c>
      <c r="AI58" s="1">
        <v>254944292</v>
      </c>
      <c r="AJ58" s="71">
        <f>('Fundg @ proprietary'!U58+'Funding @ private'!U58+'Funding @ public'!U58)</f>
        <v>254944292</v>
      </c>
      <c r="AK58" s="1">
        <v>247056763</v>
      </c>
      <c r="AL58" s="71">
        <f>('Fundg @ proprietary'!V58+'Funding @ private'!V58+'Funding @ public'!V58)</f>
        <v>247056763</v>
      </c>
      <c r="AM58" s="1">
        <v>256271097</v>
      </c>
      <c r="AN58" s="71">
        <f>('Fundg @ proprietary'!W58+'Funding @ private'!W58+'Funding @ public'!W58)</f>
        <v>256271097</v>
      </c>
      <c r="AO58" s="1">
        <v>293841497</v>
      </c>
      <c r="AP58" s="71">
        <f>('Fundg @ proprietary'!X58+'Funding @ private'!X58+'Funding @ public'!X58)</f>
        <v>293841497</v>
      </c>
      <c r="AQ58" s="1">
        <v>368151824</v>
      </c>
      <c r="AR58" s="71">
        <f>('Fundg @ proprietary'!Y58+'Funding @ private'!Y58+'Funding @ public'!Y58)</f>
        <v>368151824</v>
      </c>
      <c r="AS58" s="37">
        <v>577488112.42000008</v>
      </c>
      <c r="AT58" s="71">
        <f>'Fundg @ proprietary'!Z58+'Funding @ private'!Z58+'Funding @ public'!Z58</f>
        <v>577488112.41999996</v>
      </c>
      <c r="AU58" s="37">
        <v>660959042.46999979</v>
      </c>
      <c r="AV58" s="71">
        <f>+'Funding @ public'!AA58+'Funding @ private'!AA58+'Fundg @ proprietary'!AA58</f>
        <v>660959042.46999991</v>
      </c>
      <c r="AW58" s="37">
        <v>664819522.26000011</v>
      </c>
      <c r="AX58" s="71">
        <f>+'Funding @ public'!AB58+'Funding @ private'!AB58+'Fundg @ proprietary'!AB58</f>
        <v>664819522.26000023</v>
      </c>
      <c r="AY58" s="1">
        <v>648958668.95000005</v>
      </c>
      <c r="AZ58" s="71">
        <f>+'Funding @ public'!AC58+'Funding @ private'!AC58+'Fundg @ proprietary'!AC58</f>
        <v>648958668.95000005</v>
      </c>
      <c r="BA58" s="1">
        <v>649651511.52999997</v>
      </c>
      <c r="BB58" s="71">
        <f>+'Funding @ public'!AD58+'Funding @ private'!AD58+'Fundg @ proprietary'!AD58</f>
        <v>649651511.52999997</v>
      </c>
      <c r="BC58" s="1">
        <v>659718251.56999993</v>
      </c>
      <c r="BD58" s="76">
        <f>+'Funding @ public'!AE58+'Funding @ private'!AE58+'Fundg @ proprietary'!AE58</f>
        <v>659718251.57000005</v>
      </c>
      <c r="BE58" s="1">
        <v>632239742.72000003</v>
      </c>
      <c r="BF58" s="76">
        <f>+'Funding @ public'!AF58+'Funding @ private'!AF58+'Fundg @ proprietary'!AF58</f>
        <v>632239742.72000003</v>
      </c>
      <c r="BG58" s="1">
        <v>611427692.82999992</v>
      </c>
      <c r="BH58" s="76">
        <f>+'Funding @ public'!AG58+'Funding @ private'!AG58+'Fundg @ proprietary'!AG58</f>
        <v>611427692.82999992</v>
      </c>
      <c r="BI58" s="1">
        <v>662123196.18000007</v>
      </c>
      <c r="BJ58" s="76">
        <f>+'Funding @ public'!AH58+'Funding @ private'!AH58+'Fundg @ proprietary'!AH58</f>
        <v>662123196.17999995</v>
      </c>
      <c r="BK58" s="1">
        <v>667607313.81999993</v>
      </c>
      <c r="BL58" s="76">
        <f>+'Funding @ public'!AI58+'Funding @ private'!AI58+'Fundg @ proprietary'!AI58</f>
        <v>667607313.81999993</v>
      </c>
      <c r="BM58" s="1">
        <v>671623710.72000003</v>
      </c>
      <c r="BN58" s="76">
        <f>+'Funding @ public'!AJ58+'Funding @ private'!AJ58+'Fundg @ proprietary'!AJ58</f>
        <v>671623710.72000015</v>
      </c>
    </row>
    <row r="59" spans="1:66">
      <c r="A59" s="1" t="s">
        <v>68</v>
      </c>
      <c r="J59" s="71"/>
      <c r="L59" s="71"/>
      <c r="N59" s="71"/>
      <c r="P59" s="71"/>
      <c r="R59" s="71"/>
      <c r="T59" s="71"/>
      <c r="V59" s="71"/>
      <c r="X59" s="71"/>
      <c r="Y59" s="1">
        <v>656412459</v>
      </c>
      <c r="Z59" s="71">
        <f>('Fundg @ proprietary'!P59+'Funding @ private'!P59+'Funding @ public'!P59)</f>
        <v>656412459</v>
      </c>
      <c r="AA59">
        <v>698535021</v>
      </c>
      <c r="AB59" s="71">
        <f>('Fundg @ proprietary'!Q59+'Funding @ private'!Q59+'Funding @ public'!Q59)</f>
        <v>698535021</v>
      </c>
      <c r="AC59">
        <v>829247353</v>
      </c>
      <c r="AD59" s="71">
        <f>('Fundg @ proprietary'!R59+'Funding @ private'!R59+'Funding @ public'!R59)</f>
        <v>829247353</v>
      </c>
      <c r="AE59">
        <v>937011981</v>
      </c>
      <c r="AF59" s="71">
        <f>('Fundg @ proprietary'!S59+'Funding @ private'!S59+'Funding @ public'!S59)</f>
        <v>937011981</v>
      </c>
      <c r="AG59" s="1">
        <v>991147458</v>
      </c>
      <c r="AH59" s="71">
        <f>('Fundg @ proprietary'!T59+'Funding @ private'!T59+'Funding @ public'!T59)</f>
        <v>991147458</v>
      </c>
      <c r="AI59" s="1">
        <v>1002023760</v>
      </c>
      <c r="AJ59" s="71">
        <f>('Fundg @ proprietary'!U59+'Funding @ private'!U59+'Funding @ public'!U59)</f>
        <v>1002023760</v>
      </c>
      <c r="AK59" s="1">
        <v>959837807</v>
      </c>
      <c r="AL59" s="71">
        <f>('Fundg @ proprietary'!V59+'Funding @ private'!V59+'Funding @ public'!V59)</f>
        <v>959837807</v>
      </c>
      <c r="AM59" s="1">
        <v>955247913</v>
      </c>
      <c r="AN59" s="71">
        <f>('Fundg @ proprietary'!W59+'Funding @ private'!W59+'Funding @ public'!W59)</f>
        <v>955247913</v>
      </c>
      <c r="AO59" s="1">
        <v>1052996833</v>
      </c>
      <c r="AP59" s="71">
        <f>('Fundg @ proprietary'!X59+'Funding @ private'!X59+'Funding @ public'!X59)</f>
        <v>1052996833</v>
      </c>
      <c r="AQ59" s="1">
        <v>1226711996</v>
      </c>
      <c r="AR59" s="71">
        <f>('Fundg @ proprietary'!Y59+'Funding @ private'!Y59+'Funding @ public'!Y59)</f>
        <v>1226711996</v>
      </c>
      <c r="AS59" s="37">
        <v>1800265351.5599997</v>
      </c>
      <c r="AT59" s="71">
        <f>'Fundg @ proprietary'!Z59+'Funding @ private'!Z59+'Funding @ public'!Z59</f>
        <v>1800265351.5599999</v>
      </c>
      <c r="AU59" s="37">
        <v>2065275044.3500009</v>
      </c>
      <c r="AV59" s="71">
        <f>+'Funding @ public'!AA59+'Funding @ private'!AA59+'Fundg @ proprietary'!AA59</f>
        <v>2065275044.3500004</v>
      </c>
      <c r="AW59" s="37">
        <v>1995661148.4699993</v>
      </c>
      <c r="AX59" s="71">
        <f>+'Funding @ public'!AB59+'Funding @ private'!AB59+'Fundg @ proprietary'!AB59</f>
        <v>1995661148.4699996</v>
      </c>
      <c r="AY59" s="1">
        <v>1974725370.4100003</v>
      </c>
      <c r="AZ59" s="71">
        <f>+'Funding @ public'!AC59+'Funding @ private'!AC59+'Fundg @ proprietary'!AC59</f>
        <v>1974725370.4100003</v>
      </c>
      <c r="BA59" s="1">
        <v>1966393271.7699995</v>
      </c>
      <c r="BB59" s="71">
        <f>+'Funding @ public'!AD59+'Funding @ private'!AD59+'Fundg @ proprietary'!AD59</f>
        <v>1966393271.7699997</v>
      </c>
      <c r="BC59" s="1">
        <v>2006087918.0599995</v>
      </c>
      <c r="BD59" s="76">
        <f>+'Funding @ public'!AE59+'Funding @ private'!AE59+'Fundg @ proprietary'!AE59</f>
        <v>2006087918.059999</v>
      </c>
      <c r="BE59" s="1">
        <v>1937400560.9899998</v>
      </c>
      <c r="BF59" s="76">
        <f>+'Funding @ public'!AF59+'Funding @ private'!AF59+'Fundg @ proprietary'!AF59</f>
        <v>1937400560.9899998</v>
      </c>
      <c r="BG59" s="1">
        <v>1861182941.96</v>
      </c>
      <c r="BH59" s="76">
        <f>+'Funding @ public'!AG59+'Funding @ private'!AG59+'Fundg @ proprietary'!AG59</f>
        <v>1861182941.96</v>
      </c>
      <c r="BI59" s="1">
        <v>1996550023.1200004</v>
      </c>
      <c r="BJ59" s="76">
        <f>+'Funding @ public'!AH59+'Funding @ private'!AH59+'Fundg @ proprietary'!AH59</f>
        <v>1996550023.1200004</v>
      </c>
      <c r="BK59" s="1">
        <v>1983541256.71</v>
      </c>
      <c r="BL59" s="76">
        <f>+'Funding @ public'!AI59+'Funding @ private'!AI59+'Fundg @ proprietary'!AI59</f>
        <v>1983541256.71</v>
      </c>
      <c r="BM59" s="1">
        <v>1942490823.5000002</v>
      </c>
      <c r="BN59" s="76">
        <f>+'Funding @ public'!AJ59+'Funding @ private'!AJ59+'Fundg @ proprietary'!AJ59</f>
        <v>1942490823.5000002</v>
      </c>
    </row>
    <row r="60" spans="1:66">
      <c r="A60" s="1" t="s">
        <v>69</v>
      </c>
      <c r="J60" s="71"/>
      <c r="L60" s="71"/>
      <c r="N60" s="71"/>
      <c r="P60" s="71"/>
      <c r="R60" s="71"/>
      <c r="T60" s="71"/>
      <c r="V60" s="71"/>
      <c r="X60" s="71"/>
      <c r="Y60" s="1">
        <v>269217812</v>
      </c>
      <c r="Z60" s="71">
        <f>('Fundg @ proprietary'!P60+'Funding @ private'!P60+'Funding @ public'!P60)</f>
        <v>269217812</v>
      </c>
      <c r="AA60">
        <v>294110323</v>
      </c>
      <c r="AB60" s="71">
        <f>('Fundg @ proprietary'!Q60+'Funding @ private'!Q60+'Funding @ public'!Q60)</f>
        <v>294110323</v>
      </c>
      <c r="AC60">
        <v>357293743</v>
      </c>
      <c r="AD60" s="71">
        <f>('Fundg @ proprietary'!R60+'Funding @ private'!R60+'Funding @ public'!R60)</f>
        <v>357293743</v>
      </c>
      <c r="AE60">
        <v>405722109</v>
      </c>
      <c r="AF60" s="71">
        <f>('Fundg @ proprietary'!S60+'Funding @ private'!S60+'Funding @ public'!S60)</f>
        <v>405722109</v>
      </c>
      <c r="AG60" s="1">
        <v>431904818</v>
      </c>
      <c r="AH60" s="71">
        <f>('Fundg @ proprietary'!T60+'Funding @ private'!T60+'Funding @ public'!T60)</f>
        <v>431904818</v>
      </c>
      <c r="AI60" s="1">
        <v>445533927</v>
      </c>
      <c r="AJ60" s="71">
        <f>('Fundg @ proprietary'!U60+'Funding @ private'!U60+'Funding @ public'!U60)</f>
        <v>445533927</v>
      </c>
      <c r="AK60" s="1">
        <v>432479949</v>
      </c>
      <c r="AL60" s="71">
        <f>('Fundg @ proprietary'!V60+'Funding @ private'!V60+'Funding @ public'!V60)</f>
        <v>432479949</v>
      </c>
      <c r="AM60" s="1">
        <v>450763735</v>
      </c>
      <c r="AN60" s="71">
        <f>('Fundg @ proprietary'!W60+'Funding @ private'!W60+'Funding @ public'!W60)</f>
        <v>450763735</v>
      </c>
      <c r="AO60" s="1">
        <v>508524225</v>
      </c>
      <c r="AP60" s="71">
        <f>('Fundg @ proprietary'!X60+'Funding @ private'!X60+'Funding @ public'!X60)</f>
        <v>508524225</v>
      </c>
      <c r="AQ60" s="1">
        <v>599131445</v>
      </c>
      <c r="AR60" s="71">
        <f>('Fundg @ proprietary'!Y60+'Funding @ private'!Y60+'Funding @ public'!Y60)</f>
        <v>599131445</v>
      </c>
      <c r="AS60" s="37">
        <v>936135556.88000035</v>
      </c>
      <c r="AT60" s="71">
        <f>'Fundg @ proprietary'!Z60+'Funding @ private'!Z60+'Funding @ public'!Z60</f>
        <v>936135556.88000011</v>
      </c>
      <c r="AU60" s="37">
        <v>1074016276.3199997</v>
      </c>
      <c r="AV60" s="71">
        <f>+'Funding @ public'!AA60+'Funding @ private'!AA60+'Fundg @ proprietary'!AA60</f>
        <v>1074016276.3200002</v>
      </c>
      <c r="AW60" s="37">
        <v>1003882211.2299999</v>
      </c>
      <c r="AX60" s="71">
        <f>+'Funding @ public'!AB60+'Funding @ private'!AB60+'Fundg @ proprietary'!AB60</f>
        <v>1003882211.23</v>
      </c>
      <c r="AY60" s="1">
        <v>981729283.26999998</v>
      </c>
      <c r="AZ60" s="71">
        <f>+'Funding @ public'!AC60+'Funding @ private'!AC60+'Fundg @ proprietary'!AC60</f>
        <v>981729283.26999998</v>
      </c>
      <c r="BA60" s="1">
        <v>963136030.12</v>
      </c>
      <c r="BB60" s="71">
        <f>+'Funding @ public'!AD60+'Funding @ private'!AD60+'Fundg @ proprietary'!AD60</f>
        <v>963136030.12</v>
      </c>
      <c r="BC60" s="1">
        <v>952450410.00000024</v>
      </c>
      <c r="BD60" s="76">
        <f>+'Funding @ public'!AE60+'Funding @ private'!AE60+'Fundg @ proprietary'!AE60</f>
        <v>952450410</v>
      </c>
      <c r="BE60" s="1">
        <v>891901976.62999988</v>
      </c>
      <c r="BF60" s="76">
        <f>+'Funding @ public'!AF60+'Funding @ private'!AF60+'Fundg @ proprietary'!AF60</f>
        <v>891901976.63000011</v>
      </c>
      <c r="BG60" s="1">
        <v>846755667.06999993</v>
      </c>
      <c r="BH60" s="76">
        <f>+'Funding @ public'!AG60+'Funding @ private'!AG60+'Fundg @ proprietary'!AG60</f>
        <v>846755667.06999993</v>
      </c>
      <c r="BI60" s="1">
        <v>872710189.5200001</v>
      </c>
      <c r="BJ60" s="76">
        <f>+'Funding @ public'!AH60+'Funding @ private'!AH60+'Fundg @ proprietary'!AH60</f>
        <v>872710189.5200001</v>
      </c>
      <c r="BK60" s="1">
        <v>847484059.02999997</v>
      </c>
      <c r="BL60" s="76">
        <f>+'Funding @ public'!AI60+'Funding @ private'!AI60+'Fundg @ proprietary'!AI60</f>
        <v>847484059.02999997</v>
      </c>
      <c r="BM60" s="1">
        <v>810581335.62999988</v>
      </c>
      <c r="BN60" s="76">
        <f>+'Funding @ public'!AJ60+'Funding @ private'!AJ60+'Fundg @ proprietary'!AJ60</f>
        <v>810581335.62999988</v>
      </c>
    </row>
    <row r="61" spans="1:66">
      <c r="A61" s="1" t="s">
        <v>70</v>
      </c>
      <c r="J61" s="71"/>
      <c r="L61" s="71"/>
      <c r="N61" s="71"/>
      <c r="P61" s="71"/>
      <c r="R61" s="71"/>
      <c r="T61" s="71"/>
      <c r="V61" s="71"/>
      <c r="X61" s="71"/>
      <c r="Y61" s="1">
        <v>28430964</v>
      </c>
      <c r="Z61" s="71">
        <f>('Fundg @ proprietary'!P61+'Funding @ private'!P61+'Funding @ public'!P61)</f>
        <v>28430964</v>
      </c>
      <c r="AA61">
        <v>32513082</v>
      </c>
      <c r="AB61" s="71">
        <f>('Fundg @ proprietary'!Q61+'Funding @ private'!Q61+'Funding @ public'!Q61)</f>
        <v>32513082</v>
      </c>
      <c r="AC61">
        <v>40681963</v>
      </c>
      <c r="AD61" s="71">
        <f>('Fundg @ proprietary'!R61+'Funding @ private'!R61+'Funding @ public'!R61)</f>
        <v>40681963</v>
      </c>
      <c r="AE61">
        <v>46985579</v>
      </c>
      <c r="AF61" s="71">
        <f>('Fundg @ proprietary'!S61+'Funding @ private'!S61+'Funding @ public'!S61)</f>
        <v>46985579</v>
      </c>
      <c r="AG61" s="1">
        <v>50892113</v>
      </c>
      <c r="AH61" s="71">
        <f>('Fundg @ proprietary'!T61+'Funding @ private'!T61+'Funding @ public'!T61)</f>
        <v>50892113</v>
      </c>
      <c r="AI61" s="1">
        <v>51513860</v>
      </c>
      <c r="AJ61" s="71">
        <f>('Fundg @ proprietary'!U61+'Funding @ private'!U61+'Funding @ public'!U61)</f>
        <v>51513860</v>
      </c>
      <c r="AK61" s="1">
        <v>48479050</v>
      </c>
      <c r="AL61" s="71">
        <f>('Fundg @ proprietary'!V61+'Funding @ private'!V61+'Funding @ public'!V61)</f>
        <v>48479050</v>
      </c>
      <c r="AM61" s="1">
        <v>49698596</v>
      </c>
      <c r="AN61" s="71">
        <f>('Fundg @ proprietary'!W61+'Funding @ private'!W61+'Funding @ public'!W61)</f>
        <v>49698596</v>
      </c>
      <c r="AO61" s="1">
        <v>57065230</v>
      </c>
      <c r="AP61" s="71">
        <f>('Fundg @ proprietary'!X61+'Funding @ private'!X61+'Funding @ public'!X61)</f>
        <v>57065230</v>
      </c>
      <c r="AQ61" s="1">
        <v>69428133</v>
      </c>
      <c r="AR61" s="71">
        <f>('Fundg @ proprietary'!Y61+'Funding @ private'!Y61+'Funding @ public'!Y61)</f>
        <v>69428133</v>
      </c>
      <c r="AS61" s="37">
        <v>104066318.91999999</v>
      </c>
      <c r="AT61" s="71">
        <f>'Fundg @ proprietary'!Z61+'Funding @ private'!Z61+'Funding @ public'!Z61</f>
        <v>104066318.92</v>
      </c>
      <c r="AU61" s="37">
        <v>120233997.25</v>
      </c>
      <c r="AV61" s="71">
        <f>+'Funding @ public'!AA61+'Funding @ private'!AA61+'Fundg @ proprietary'!AA61</f>
        <v>120233997.25</v>
      </c>
      <c r="AW61" s="37">
        <v>118505137.28999999</v>
      </c>
      <c r="AX61" s="71">
        <f>+'Funding @ public'!AB61+'Funding @ private'!AB61+'Fundg @ proprietary'!AB61</f>
        <v>118505137.28999999</v>
      </c>
      <c r="AY61" s="1">
        <v>104991857.25999999</v>
      </c>
      <c r="AZ61" s="71">
        <f>+'Funding @ public'!AC61+'Funding @ private'!AC61+'Fundg @ proprietary'!AC61</f>
        <v>104991857.25999999</v>
      </c>
      <c r="BA61" s="1">
        <v>107444347.09999999</v>
      </c>
      <c r="BB61" s="71">
        <f>+'Funding @ public'!AD61+'Funding @ private'!AD61+'Fundg @ proprietary'!AD61</f>
        <v>107444347.09999999</v>
      </c>
      <c r="BC61" s="1">
        <v>110791586.72999999</v>
      </c>
      <c r="BD61" s="76">
        <f>+'Funding @ public'!AE61+'Funding @ private'!AE61+'Fundg @ proprietary'!AE61</f>
        <v>110791586.73</v>
      </c>
      <c r="BE61" s="1">
        <v>106949983.15000001</v>
      </c>
      <c r="BF61" s="76">
        <f>+'Funding @ public'!AF61+'Funding @ private'!AF61+'Fundg @ proprietary'!AF61</f>
        <v>106949983.15000001</v>
      </c>
      <c r="BG61" s="1">
        <v>104981179.78</v>
      </c>
      <c r="BH61" s="76">
        <f>+'Funding @ public'!AG61+'Funding @ private'!AG61+'Fundg @ proprietary'!AG61</f>
        <v>104981179.77999999</v>
      </c>
      <c r="BI61" s="1">
        <v>112507199.12</v>
      </c>
      <c r="BJ61" s="76">
        <f>+'Funding @ public'!AH61+'Funding @ private'!AH61+'Fundg @ proprietary'!AH61</f>
        <v>112507199.12</v>
      </c>
      <c r="BK61" s="1">
        <v>109686266.33000001</v>
      </c>
      <c r="BL61" s="76">
        <f>+'Funding @ public'!AI61+'Funding @ private'!AI61+'Fundg @ proprietary'!AI61</f>
        <v>109686266.33</v>
      </c>
      <c r="BM61" s="1">
        <v>109456415.09999999</v>
      </c>
      <c r="BN61" s="76">
        <f>+'Funding @ public'!AJ61+'Funding @ private'!AJ61+'Fundg @ proprietary'!AJ61</f>
        <v>109456415.09999999</v>
      </c>
    </row>
    <row r="62" spans="1:66">
      <c r="A62" s="1" t="s">
        <v>71</v>
      </c>
      <c r="J62" s="71"/>
      <c r="L62" s="71"/>
      <c r="N62" s="71"/>
      <c r="P62" s="71"/>
      <c r="R62" s="71"/>
      <c r="T62" s="71"/>
      <c r="V62" s="71"/>
      <c r="X62" s="71"/>
      <c r="Y62" s="1">
        <v>15025614</v>
      </c>
      <c r="Z62" s="71">
        <f>('Fundg @ proprietary'!P62+'Funding @ private'!P62+'Funding @ public'!P62)</f>
        <v>15025614</v>
      </c>
      <c r="AA62">
        <v>15761052</v>
      </c>
      <c r="AB62" s="71">
        <f>('Fundg @ proprietary'!Q62+'Funding @ private'!Q62+'Funding @ public'!Q62)</f>
        <v>15761052</v>
      </c>
      <c r="AC62">
        <v>17592359</v>
      </c>
      <c r="AD62" s="71">
        <f>('Fundg @ proprietary'!R62+'Funding @ private'!R62+'Funding @ public'!R62)</f>
        <v>17592359</v>
      </c>
      <c r="AE62">
        <v>19432096</v>
      </c>
      <c r="AF62" s="71">
        <f>('Fundg @ proprietary'!S62+'Funding @ private'!S62+'Funding @ public'!S62)</f>
        <v>19432096</v>
      </c>
      <c r="AG62" s="1">
        <v>20646296</v>
      </c>
      <c r="AH62" s="71">
        <f>('Fundg @ proprietary'!T62+'Funding @ private'!T62+'Funding @ public'!T62)</f>
        <v>20646296</v>
      </c>
      <c r="AI62" s="1">
        <v>21193220</v>
      </c>
      <c r="AJ62" s="71">
        <f>('Fundg @ proprietary'!U62+'Funding @ private'!U62+'Funding @ public'!U62)</f>
        <v>21193220</v>
      </c>
      <c r="AK62" s="1">
        <v>19567065</v>
      </c>
      <c r="AL62" s="71">
        <f>('Fundg @ proprietary'!V62+'Funding @ private'!V62+'Funding @ public'!V62)</f>
        <v>19567065</v>
      </c>
      <c r="AM62" s="1">
        <v>19986838</v>
      </c>
      <c r="AN62" s="71">
        <f>('Fundg @ proprietary'!W62+'Funding @ private'!W62+'Funding @ public'!W62)</f>
        <v>19986838</v>
      </c>
      <c r="AO62" s="1">
        <v>22384477</v>
      </c>
      <c r="AP62" s="71">
        <f>('Fundg @ proprietary'!X62+'Funding @ private'!X62+'Funding @ public'!X62)</f>
        <v>22384477</v>
      </c>
      <c r="AQ62" s="1">
        <v>25298692</v>
      </c>
      <c r="AR62" s="71">
        <f>('Fundg @ proprietary'!Y62+'Funding @ private'!Y62+'Funding @ public'!Y62)</f>
        <v>25298692</v>
      </c>
      <c r="AS62" s="37">
        <v>39377000.600000001</v>
      </c>
      <c r="AT62" s="71">
        <f>'Fundg @ proprietary'!Z62+'Funding @ private'!Z62+'Funding @ public'!Z62</f>
        <v>39377000.599999994</v>
      </c>
      <c r="AU62" s="37">
        <v>45483748.670000002</v>
      </c>
      <c r="AV62" s="71">
        <f>+'Funding @ public'!AA62+'Funding @ private'!AA62+'Fundg @ proprietary'!AA62</f>
        <v>45483748.670000002</v>
      </c>
      <c r="AW62" s="37">
        <v>43584834.359999999</v>
      </c>
      <c r="AX62" s="71">
        <f>+'Funding @ public'!AB62+'Funding @ private'!AB62+'Fundg @ proprietary'!AB62</f>
        <v>43584834.360000007</v>
      </c>
      <c r="AY62" s="15">
        <v>43880863.410000004</v>
      </c>
      <c r="AZ62" s="140">
        <f>+'Funding @ public'!AC62+'Funding @ private'!AC62+'Fundg @ proprietary'!AC62</f>
        <v>43880863.410000004</v>
      </c>
      <c r="BA62" s="15">
        <v>43533498.090000004</v>
      </c>
      <c r="BB62" s="140">
        <f>+'Funding @ public'!AD62+'Funding @ private'!AD62+'Fundg @ proprietary'!AD62</f>
        <v>43533498.089999996</v>
      </c>
      <c r="BC62" s="15">
        <v>41999265.519999996</v>
      </c>
      <c r="BD62" s="146">
        <f>+'Funding @ public'!AE62+'Funding @ private'!AE62+'Fundg @ proprietary'!AE62</f>
        <v>41999265.519999996</v>
      </c>
      <c r="BE62" s="15">
        <v>39203904.719999999</v>
      </c>
      <c r="BF62" s="146">
        <f>+'Funding @ public'!AF62+'Funding @ private'!AF62+'Fundg @ proprietary'!AF62</f>
        <v>39203904.720000006</v>
      </c>
      <c r="BG62" s="15">
        <v>38122455.759999998</v>
      </c>
      <c r="BH62" s="146">
        <f>+'Funding @ public'!AG62+'Funding @ private'!AG62+'Fundg @ proprietary'!AG62</f>
        <v>38122455.759999998</v>
      </c>
      <c r="BI62" s="15">
        <v>40832977.140000001</v>
      </c>
      <c r="BJ62" s="146">
        <f>+'Funding @ public'!AH62+'Funding @ private'!AH62+'Fundg @ proprietary'!AH62</f>
        <v>40832977.140000001</v>
      </c>
      <c r="BK62" s="15">
        <v>40228748.399999999</v>
      </c>
      <c r="BL62" s="146">
        <f>+'Funding @ public'!AI62+'Funding @ private'!AI62+'Fundg @ proprietary'!AI62</f>
        <v>40228748.400000006</v>
      </c>
      <c r="BM62" s="15">
        <v>37490860.829999998</v>
      </c>
      <c r="BN62" s="146">
        <f>+'Funding @ public'!AJ62+'Funding @ private'!AJ62+'Fundg @ proprietary'!AJ62</f>
        <v>37490860.830000006</v>
      </c>
    </row>
    <row r="63" spans="1:66">
      <c r="A63" s="19" t="s">
        <v>72</v>
      </c>
      <c r="B63" s="19"/>
      <c r="C63" s="19"/>
      <c r="D63" s="19"/>
      <c r="E63" s="19"/>
      <c r="F63" s="19"/>
      <c r="G63" s="19"/>
      <c r="H63" s="19"/>
      <c r="I63" s="19"/>
      <c r="J63" s="72"/>
      <c r="K63" s="19"/>
      <c r="L63" s="72"/>
      <c r="M63" s="19"/>
      <c r="N63" s="72"/>
      <c r="O63" s="19"/>
      <c r="P63" s="72"/>
      <c r="Q63" s="19"/>
      <c r="R63" s="72"/>
      <c r="S63" s="19"/>
      <c r="T63" s="72"/>
      <c r="U63" s="19"/>
      <c r="V63" s="72"/>
      <c r="W63" s="19"/>
      <c r="X63" s="72"/>
      <c r="Y63" s="19">
        <v>21708503</v>
      </c>
      <c r="Z63" s="72">
        <f>('Fundg @ proprietary'!P63+'Funding @ private'!P63+'Funding @ public'!P63)</f>
        <v>21708503</v>
      </c>
      <c r="AA63" s="73">
        <v>24347722</v>
      </c>
      <c r="AB63" s="72">
        <f>('Fundg @ proprietary'!Q63+'Funding @ private'!Q63+'Funding @ public'!Q63)</f>
        <v>24347722</v>
      </c>
      <c r="AC63" s="73">
        <v>30101955</v>
      </c>
      <c r="AD63" s="72">
        <f>('Fundg @ proprietary'!R63+'Funding @ private'!R63+'Funding @ public'!R63)</f>
        <v>30101955</v>
      </c>
      <c r="AE63" s="73">
        <v>34312424</v>
      </c>
      <c r="AF63" s="72">
        <f>('Fundg @ proprietary'!S63+'Funding @ private'!S63+'Funding @ public'!S63)</f>
        <v>34312424</v>
      </c>
      <c r="AG63" s="19">
        <v>39859264</v>
      </c>
      <c r="AH63" s="72">
        <f>('Fundg @ proprietary'!T63+'Funding @ private'!T63+'Funding @ public'!T63)</f>
        <v>39859264</v>
      </c>
      <c r="AI63" s="19">
        <v>44655278</v>
      </c>
      <c r="AJ63" s="72">
        <f>('Fundg @ proprietary'!U63+'Funding @ private'!U63+'Funding @ public'!U63)</f>
        <v>44655278</v>
      </c>
      <c r="AK63" s="19">
        <v>45021093</v>
      </c>
      <c r="AL63" s="72">
        <f>('Fundg @ proprietary'!V63+'Funding @ private'!V63+'Funding @ public'!V63)</f>
        <v>45021093</v>
      </c>
      <c r="AM63" s="19">
        <v>47309758</v>
      </c>
      <c r="AN63" s="72">
        <f>('Fundg @ proprietary'!W63+'Funding @ private'!W63+'Funding @ public'!W63)</f>
        <v>47309758</v>
      </c>
      <c r="AO63" s="19">
        <v>58116143</v>
      </c>
      <c r="AP63" s="72">
        <f>('Fundg @ proprietary'!X63+'Funding @ private'!X63+'Funding @ public'!X63)</f>
        <v>58116143</v>
      </c>
      <c r="AQ63" s="19">
        <v>75811015</v>
      </c>
      <c r="AR63" s="72">
        <f>('Fundg @ proprietary'!Y63+'Funding @ private'!Y63+'Funding @ public'!Y63)</f>
        <v>75811015</v>
      </c>
      <c r="AS63" s="43">
        <v>149376097.57000002</v>
      </c>
      <c r="AT63" s="72">
        <f>'Fundg @ proprietary'!Z63+'Funding @ private'!Z63+'Funding @ public'!Z63</f>
        <v>149376097.56999999</v>
      </c>
      <c r="AU63" s="43">
        <v>162838992.06000003</v>
      </c>
      <c r="AV63" s="72">
        <f>+'Funding @ public'!AA63+'Funding @ private'!AA63+'Fundg @ proprietary'!AA63</f>
        <v>162838992.06</v>
      </c>
      <c r="AW63" s="43">
        <v>140452903.40000001</v>
      </c>
      <c r="AX63" s="72">
        <f>+'Funding @ public'!AB63+'Funding @ private'!AB63+'Fundg @ proprietary'!AB63</f>
        <v>140452903.40000001</v>
      </c>
      <c r="AY63" s="15">
        <v>143111840.59</v>
      </c>
      <c r="AZ63" s="140">
        <f>+'Funding @ public'!AC63+'Funding @ private'!AC63+'Fundg @ proprietary'!AC63</f>
        <v>143111840.59</v>
      </c>
      <c r="BA63" s="15">
        <v>131805448.39000003</v>
      </c>
      <c r="BB63" s="140">
        <f>+'Funding @ public'!AD63+'Funding @ private'!AD63+'Fundg @ proprietary'!AD63</f>
        <v>131805448.39000002</v>
      </c>
      <c r="BC63" s="15">
        <v>135925754.11000001</v>
      </c>
      <c r="BD63" s="146">
        <f>+'Funding @ public'!AE63+'Funding @ private'!AE63+'Fundg @ proprietary'!AE63</f>
        <v>135925754.11000001</v>
      </c>
      <c r="BE63" s="15">
        <v>136578922.43999997</v>
      </c>
      <c r="BF63" s="80">
        <f>+'Funding @ public'!AF63+'Funding @ private'!AF63+'Fundg @ proprietary'!AF63</f>
        <v>136578922.43999997</v>
      </c>
      <c r="BG63" s="15">
        <v>141361564.99000001</v>
      </c>
      <c r="BH63" s="80">
        <f>+'Funding @ public'!AG63+'Funding @ private'!AG63+'Fundg @ proprietary'!AG63</f>
        <v>141361564.99000001</v>
      </c>
      <c r="BI63" s="15">
        <v>156272545.62</v>
      </c>
      <c r="BJ63" s="80">
        <f>+'Funding @ public'!AH63+'Funding @ private'!AH63+'Fundg @ proprietary'!AH63</f>
        <v>156272545.62</v>
      </c>
      <c r="BK63" s="15">
        <v>188828861.32000002</v>
      </c>
      <c r="BL63" s="80">
        <f>+'Funding @ public'!AI63+'Funding @ private'!AI63+'Fundg @ proprietary'!AI63</f>
        <v>188828861.32000002</v>
      </c>
      <c r="BM63" s="15">
        <v>226686728.38000003</v>
      </c>
      <c r="BN63" s="80">
        <f>+'Funding @ public'!AJ63+'Funding @ private'!AJ63+'Fundg @ proprietary'!AJ63</f>
        <v>226686728.38</v>
      </c>
    </row>
    <row r="64" spans="1:66">
      <c r="AA64"/>
      <c r="AC64"/>
      <c r="AE64"/>
    </row>
    <row r="65" spans="2:66">
      <c r="B65" s="1" t="s">
        <v>121</v>
      </c>
      <c r="C65" s="1" t="s">
        <v>121</v>
      </c>
      <c r="D65" s="1" t="s">
        <v>121</v>
      </c>
      <c r="E65" s="1" t="s">
        <v>121</v>
      </c>
      <c r="F65" s="1" t="s">
        <v>121</v>
      </c>
      <c r="G65" s="1" t="s">
        <v>121</v>
      </c>
      <c r="H65" s="1" t="s">
        <v>121</v>
      </c>
      <c r="I65" s="1" t="s">
        <v>121</v>
      </c>
      <c r="J65" s="1" t="s">
        <v>121</v>
      </c>
      <c r="K65" s="1" t="s">
        <v>121</v>
      </c>
      <c r="L65" s="1" t="s">
        <v>121</v>
      </c>
      <c r="M65" s="1" t="s">
        <v>121</v>
      </c>
      <c r="N65" s="1" t="s">
        <v>121</v>
      </c>
      <c r="O65" s="1" t="s">
        <v>121</v>
      </c>
      <c r="P65" s="1" t="s">
        <v>121</v>
      </c>
      <c r="Y65" s="1" t="s">
        <v>121</v>
      </c>
      <c r="AA65" s="1" t="s">
        <v>121</v>
      </c>
      <c r="AC65" s="1" t="s">
        <v>121</v>
      </c>
      <c r="AE65" s="1" t="s">
        <v>121</v>
      </c>
      <c r="AG65" s="1" t="s">
        <v>121</v>
      </c>
      <c r="AI65" s="1" t="s">
        <v>121</v>
      </c>
      <c r="AK65" s="1" t="s">
        <v>121</v>
      </c>
      <c r="AM65" s="1" t="s">
        <v>121</v>
      </c>
      <c r="AO65" s="1" t="s">
        <v>121</v>
      </c>
      <c r="AQ65" s="1" t="s">
        <v>121</v>
      </c>
      <c r="AS65" s="1" t="s">
        <v>121</v>
      </c>
      <c r="AU65" s="1" t="s">
        <v>121</v>
      </c>
      <c r="AW65" t="s">
        <v>122</v>
      </c>
      <c r="AY65" t="s">
        <v>122</v>
      </c>
      <c r="BA65" t="s">
        <v>122</v>
      </c>
      <c r="BC65" t="s">
        <v>122</v>
      </c>
      <c r="BE65" t="s">
        <v>122</v>
      </c>
      <c r="BG65" t="s">
        <v>122</v>
      </c>
      <c r="BI65" t="s">
        <v>122</v>
      </c>
      <c r="BK65" t="s">
        <v>122</v>
      </c>
      <c r="BM65" t="s">
        <v>122</v>
      </c>
    </row>
    <row r="66" spans="2:66">
      <c r="B66" s="1" t="s">
        <v>123</v>
      </c>
      <c r="C66" s="1" t="s">
        <v>123</v>
      </c>
      <c r="D66" s="1" t="s">
        <v>123</v>
      </c>
      <c r="E66" s="1" t="s">
        <v>123</v>
      </c>
      <c r="F66" s="1" t="s">
        <v>123</v>
      </c>
      <c r="G66" s="1" t="s">
        <v>123</v>
      </c>
      <c r="H66" s="1" t="s">
        <v>123</v>
      </c>
      <c r="I66" s="1" t="s">
        <v>123</v>
      </c>
      <c r="J66" s="1" t="s">
        <v>123</v>
      </c>
      <c r="K66" s="1" t="s">
        <v>123</v>
      </c>
      <c r="L66" s="1" t="s">
        <v>123</v>
      </c>
      <c r="M66" s="1" t="s">
        <v>123</v>
      </c>
      <c r="N66" s="1" t="s">
        <v>123</v>
      </c>
      <c r="O66" s="1" t="s">
        <v>123</v>
      </c>
      <c r="P66" s="1" t="s">
        <v>123</v>
      </c>
      <c r="Y66" s="1" t="s">
        <v>123</v>
      </c>
      <c r="AA66" s="1" t="s">
        <v>123</v>
      </c>
      <c r="AC66" s="1" t="s">
        <v>123</v>
      </c>
      <c r="AE66" s="1" t="s">
        <v>123</v>
      </c>
      <c r="AG66" s="1" t="s">
        <v>123</v>
      </c>
      <c r="AI66" s="1" t="s">
        <v>123</v>
      </c>
      <c r="AK66" s="1" t="s">
        <v>123</v>
      </c>
      <c r="AM66" s="1" t="s">
        <v>123</v>
      </c>
      <c r="AO66" s="1" t="s">
        <v>123</v>
      </c>
      <c r="AQ66" s="1" t="s">
        <v>123</v>
      </c>
      <c r="AS66" s="1" t="s">
        <v>123</v>
      </c>
      <c r="AU66" s="1" t="s">
        <v>123</v>
      </c>
      <c r="AW66" t="s">
        <v>124</v>
      </c>
      <c r="AY66" t="s">
        <v>125</v>
      </c>
      <c r="BA66" t="s">
        <v>125</v>
      </c>
      <c r="BC66" t="s">
        <v>125</v>
      </c>
      <c r="BE66" t="s">
        <v>125</v>
      </c>
      <c r="BG66" t="s">
        <v>125</v>
      </c>
      <c r="BI66" t="s">
        <v>125</v>
      </c>
      <c r="BK66" t="s">
        <v>125</v>
      </c>
      <c r="BM66" t="s">
        <v>125</v>
      </c>
    </row>
    <row r="67" spans="2:66">
      <c r="B67" s="1" t="s">
        <v>126</v>
      </c>
      <c r="C67" s="1" t="s">
        <v>126</v>
      </c>
      <c r="D67" s="1" t="s">
        <v>126</v>
      </c>
      <c r="E67" s="1" t="s">
        <v>126</v>
      </c>
      <c r="F67" s="1" t="s">
        <v>126</v>
      </c>
      <c r="G67" s="1" t="s">
        <v>126</v>
      </c>
      <c r="H67" s="1" t="s">
        <v>126</v>
      </c>
      <c r="I67" s="1" t="s">
        <v>126</v>
      </c>
      <c r="J67" s="1" t="s">
        <v>126</v>
      </c>
      <c r="K67" s="1" t="s">
        <v>126</v>
      </c>
      <c r="L67" s="1" t="s">
        <v>126</v>
      </c>
      <c r="M67" s="1" t="s">
        <v>126</v>
      </c>
      <c r="N67" s="1" t="s">
        <v>126</v>
      </c>
      <c r="O67" s="1" t="s">
        <v>126</v>
      </c>
      <c r="P67" s="1" t="s">
        <v>126</v>
      </c>
      <c r="Y67" s="1" t="s">
        <v>126</v>
      </c>
      <c r="AA67" s="1" t="s">
        <v>126</v>
      </c>
      <c r="AC67" s="1" t="s">
        <v>126</v>
      </c>
      <c r="AE67" s="1" t="s">
        <v>126</v>
      </c>
      <c r="AG67" s="1" t="s">
        <v>126</v>
      </c>
      <c r="AI67" s="1" t="s">
        <v>126</v>
      </c>
      <c r="AK67" s="1" t="s">
        <v>126</v>
      </c>
      <c r="AM67" s="1" t="s">
        <v>126</v>
      </c>
      <c r="AO67" s="1" t="s">
        <v>126</v>
      </c>
      <c r="AQ67" s="1" t="s">
        <v>126</v>
      </c>
      <c r="AS67" s="1" t="s">
        <v>126</v>
      </c>
      <c r="AU67" s="1" t="s">
        <v>126</v>
      </c>
      <c r="AW67" t="s">
        <v>126</v>
      </c>
      <c r="AY67" t="s">
        <v>126</v>
      </c>
      <c r="BA67" t="s">
        <v>126</v>
      </c>
      <c r="BC67" t="s">
        <v>126</v>
      </c>
      <c r="BE67" t="s">
        <v>126</v>
      </c>
      <c r="BG67" t="s">
        <v>126</v>
      </c>
      <c r="BI67" t="s">
        <v>126</v>
      </c>
      <c r="BK67" t="s">
        <v>126</v>
      </c>
      <c r="BM67" t="s">
        <v>126</v>
      </c>
    </row>
    <row r="68" spans="2:66">
      <c r="B68" s="1" t="s">
        <v>127</v>
      </c>
      <c r="C68" s="1" t="s">
        <v>127</v>
      </c>
      <c r="D68" s="1" t="s">
        <v>127</v>
      </c>
      <c r="E68" s="1" t="s">
        <v>127</v>
      </c>
      <c r="F68" s="1" t="s">
        <v>127</v>
      </c>
      <c r="G68" s="1" t="s">
        <v>127</v>
      </c>
      <c r="H68" s="1" t="s">
        <v>127</v>
      </c>
      <c r="I68" s="1" t="s">
        <v>127</v>
      </c>
      <c r="J68" s="1" t="s">
        <v>127</v>
      </c>
      <c r="K68" s="1" t="s">
        <v>127</v>
      </c>
      <c r="L68" s="1" t="s">
        <v>127</v>
      </c>
      <c r="M68" s="1" t="s">
        <v>127</v>
      </c>
      <c r="N68" s="1" t="s">
        <v>127</v>
      </c>
      <c r="O68" s="1" t="s">
        <v>127</v>
      </c>
      <c r="P68" s="1" t="s">
        <v>127</v>
      </c>
      <c r="Y68" s="1" t="s">
        <v>127</v>
      </c>
      <c r="AA68" s="1" t="s">
        <v>127</v>
      </c>
      <c r="AC68" s="1" t="s">
        <v>127</v>
      </c>
      <c r="AE68" s="1" t="s">
        <v>127</v>
      </c>
      <c r="AG68" s="1" t="s">
        <v>127</v>
      </c>
      <c r="AI68" s="1" t="s">
        <v>127</v>
      </c>
      <c r="AK68" s="1" t="s">
        <v>127</v>
      </c>
      <c r="AM68" s="1" t="s">
        <v>127</v>
      </c>
      <c r="AO68" s="1" t="s">
        <v>127</v>
      </c>
      <c r="AQ68" s="1" t="s">
        <v>127</v>
      </c>
      <c r="AS68" s="1" t="s">
        <v>127</v>
      </c>
      <c r="AU68" s="1" t="s">
        <v>127</v>
      </c>
      <c r="AW68" t="s">
        <v>127</v>
      </c>
      <c r="AY68" t="s">
        <v>127</v>
      </c>
      <c r="BA68" t="s">
        <v>127</v>
      </c>
      <c r="BC68" t="s">
        <v>127</v>
      </c>
      <c r="BE68" t="s">
        <v>127</v>
      </c>
      <c r="BG68" t="s">
        <v>127</v>
      </c>
      <c r="BI68" t="s">
        <v>127</v>
      </c>
      <c r="BK68" t="s">
        <v>127</v>
      </c>
      <c r="BM68" t="s">
        <v>127</v>
      </c>
    </row>
    <row r="69" spans="2:66">
      <c r="B69" s="1" t="s">
        <v>123</v>
      </c>
      <c r="C69" s="1" t="s">
        <v>123</v>
      </c>
      <c r="D69" s="1" t="s">
        <v>123</v>
      </c>
      <c r="E69" s="1" t="s">
        <v>123</v>
      </c>
      <c r="F69" s="1" t="s">
        <v>123</v>
      </c>
      <c r="G69" s="1" t="s">
        <v>123</v>
      </c>
      <c r="H69" s="1" t="s">
        <v>123</v>
      </c>
      <c r="I69" s="1" t="s">
        <v>123</v>
      </c>
      <c r="J69" s="1" t="s">
        <v>123</v>
      </c>
      <c r="K69" s="1" t="s">
        <v>123</v>
      </c>
      <c r="L69" s="1" t="s">
        <v>123</v>
      </c>
      <c r="M69" s="1" t="s">
        <v>123</v>
      </c>
      <c r="N69" s="1" t="s">
        <v>123</v>
      </c>
      <c r="O69" s="1" t="s">
        <v>123</v>
      </c>
      <c r="P69" s="1" t="s">
        <v>123</v>
      </c>
      <c r="Y69" s="1" t="s">
        <v>123</v>
      </c>
      <c r="AA69" s="1" t="s">
        <v>123</v>
      </c>
      <c r="AC69" s="1" t="s">
        <v>123</v>
      </c>
      <c r="AE69" s="1" t="s">
        <v>123</v>
      </c>
      <c r="AG69" s="1" t="s">
        <v>123</v>
      </c>
      <c r="AI69" s="1" t="s">
        <v>123</v>
      </c>
      <c r="AK69" s="1" t="s">
        <v>123</v>
      </c>
      <c r="AM69" s="1" t="s">
        <v>123</v>
      </c>
      <c r="AO69" s="1" t="s">
        <v>123</v>
      </c>
      <c r="AQ69" s="1" t="s">
        <v>123</v>
      </c>
      <c r="AS69" s="1" t="s">
        <v>123</v>
      </c>
      <c r="AU69" s="1" t="s">
        <v>123</v>
      </c>
      <c r="AW69" t="s">
        <v>128</v>
      </c>
      <c r="AY69" t="s">
        <v>128</v>
      </c>
      <c r="BA69" t="s">
        <v>128</v>
      </c>
      <c r="BC69" t="s">
        <v>128</v>
      </c>
      <c r="BE69" t="s">
        <v>128</v>
      </c>
      <c r="BG69" t="s">
        <v>128</v>
      </c>
      <c r="BI69" t="s">
        <v>128</v>
      </c>
      <c r="BK69" t="s">
        <v>128</v>
      </c>
      <c r="BM69" t="s">
        <v>128</v>
      </c>
    </row>
    <row r="70" spans="2:66">
      <c r="B70" s="1" t="s">
        <v>129</v>
      </c>
      <c r="C70" s="1" t="s">
        <v>129</v>
      </c>
      <c r="D70" s="1" t="s">
        <v>129</v>
      </c>
      <c r="E70" s="1" t="s">
        <v>129</v>
      </c>
      <c r="F70" s="1" t="s">
        <v>129</v>
      </c>
      <c r="G70" s="1" t="s">
        <v>129</v>
      </c>
      <c r="H70" s="1" t="s">
        <v>129</v>
      </c>
      <c r="I70" s="1" t="s">
        <v>129</v>
      </c>
      <c r="J70" s="1" t="s">
        <v>129</v>
      </c>
      <c r="K70" s="1" t="s">
        <v>129</v>
      </c>
      <c r="L70" s="1" t="s">
        <v>129</v>
      </c>
      <c r="M70" s="1" t="s">
        <v>129</v>
      </c>
      <c r="N70" s="1" t="s">
        <v>130</v>
      </c>
      <c r="O70" s="1" t="s">
        <v>131</v>
      </c>
      <c r="P70" s="1" t="s">
        <v>131</v>
      </c>
      <c r="Y70" s="1" t="s">
        <v>132</v>
      </c>
      <c r="AA70" s="1" t="s">
        <v>132</v>
      </c>
      <c r="AC70" s="1" t="s">
        <v>132</v>
      </c>
      <c r="AE70" s="1" t="s">
        <v>132</v>
      </c>
      <c r="AG70" s="1" t="s">
        <v>132</v>
      </c>
      <c r="AI70" s="1" t="s">
        <v>132</v>
      </c>
      <c r="AK70" s="1" t="s">
        <v>132</v>
      </c>
      <c r="AM70" s="1" t="s">
        <v>132</v>
      </c>
      <c r="AO70" s="1" t="s">
        <v>132</v>
      </c>
      <c r="AQ70" s="1" t="s">
        <v>132</v>
      </c>
      <c r="AS70" s="1" t="s">
        <v>132</v>
      </c>
      <c r="AU70" s="1" t="s">
        <v>132</v>
      </c>
      <c r="AW70" t="s">
        <v>133</v>
      </c>
      <c r="AY70" t="s">
        <v>134</v>
      </c>
      <c r="BA70" t="s">
        <v>135</v>
      </c>
      <c r="BC70" t="s">
        <v>136</v>
      </c>
      <c r="BE70" t="s">
        <v>137</v>
      </c>
      <c r="BG70" t="s">
        <v>138</v>
      </c>
      <c r="BI70" t="s">
        <v>139</v>
      </c>
      <c r="BK70" t="s">
        <v>140</v>
      </c>
      <c r="BM70" t="s">
        <v>141</v>
      </c>
    </row>
    <row r="71" spans="2:66">
      <c r="B71" s="1" t="s">
        <v>142</v>
      </c>
      <c r="C71" s="1" t="s">
        <v>142</v>
      </c>
      <c r="D71" s="1" t="s">
        <v>142</v>
      </c>
      <c r="E71" s="1" t="s">
        <v>142</v>
      </c>
      <c r="F71" s="1" t="s">
        <v>142</v>
      </c>
      <c r="G71" s="1" t="s">
        <v>142</v>
      </c>
      <c r="H71" s="1" t="s">
        <v>142</v>
      </c>
      <c r="I71" s="1" t="s">
        <v>142</v>
      </c>
      <c r="J71" s="1" t="s">
        <v>142</v>
      </c>
      <c r="K71" s="1" t="s">
        <v>142</v>
      </c>
      <c r="L71" s="1" t="s">
        <v>142</v>
      </c>
      <c r="M71" s="1" t="s">
        <v>142</v>
      </c>
      <c r="N71" s="1" t="s">
        <v>143</v>
      </c>
      <c r="O71" s="1" t="s">
        <v>144</v>
      </c>
      <c r="P71" s="1" t="s">
        <v>144</v>
      </c>
      <c r="Y71" s="1" t="s">
        <v>144</v>
      </c>
      <c r="AA71" s="1" t="s">
        <v>144</v>
      </c>
      <c r="AC71" s="1" t="s">
        <v>144</v>
      </c>
      <c r="AE71" s="1" t="s">
        <v>144</v>
      </c>
      <c r="AG71" s="1" t="s">
        <v>144</v>
      </c>
      <c r="AI71" s="1" t="s">
        <v>144</v>
      </c>
      <c r="AK71" s="1" t="s">
        <v>144</v>
      </c>
      <c r="AM71" s="1" t="s">
        <v>144</v>
      </c>
      <c r="AO71" s="1" t="s">
        <v>144</v>
      </c>
      <c r="AQ71" s="1" t="s">
        <v>144</v>
      </c>
      <c r="AS71" s="1" t="s">
        <v>145</v>
      </c>
      <c r="AU71" s="1" t="s">
        <v>146</v>
      </c>
      <c r="AW71" t="s">
        <v>147</v>
      </c>
      <c r="AY71" t="s">
        <v>148</v>
      </c>
      <c r="BA71" t="s">
        <v>148</v>
      </c>
      <c r="BC71" t="s">
        <v>148</v>
      </c>
      <c r="BE71" t="s">
        <v>148</v>
      </c>
      <c r="BG71" t="s">
        <v>148</v>
      </c>
      <c r="BI71" t="s">
        <v>148</v>
      </c>
      <c r="BK71" t="s">
        <v>148</v>
      </c>
      <c r="BM71" t="s">
        <v>148</v>
      </c>
    </row>
    <row r="72" spans="2:66">
      <c r="B72" s="1" t="s">
        <v>149</v>
      </c>
      <c r="C72" s="1" t="s">
        <v>149</v>
      </c>
      <c r="D72" s="1" t="s">
        <v>149</v>
      </c>
      <c r="E72" s="1" t="s">
        <v>149</v>
      </c>
      <c r="F72" s="1" t="s">
        <v>149</v>
      </c>
      <c r="G72" s="1" t="s">
        <v>149</v>
      </c>
      <c r="H72" s="1" t="s">
        <v>149</v>
      </c>
      <c r="I72" s="1" t="s">
        <v>149</v>
      </c>
      <c r="J72" s="1" t="s">
        <v>149</v>
      </c>
      <c r="K72" s="1" t="s">
        <v>149</v>
      </c>
      <c r="L72" s="1" t="s">
        <v>149</v>
      </c>
      <c r="M72" s="1" t="s">
        <v>149</v>
      </c>
      <c r="N72" s="1" t="s">
        <v>144</v>
      </c>
      <c r="O72" s="1" t="s">
        <v>150</v>
      </c>
      <c r="P72" s="1" t="s">
        <v>150</v>
      </c>
      <c r="Y72" s="1" t="s">
        <v>150</v>
      </c>
      <c r="AA72" s="1" t="s">
        <v>150</v>
      </c>
      <c r="AC72" s="1" t="s">
        <v>150</v>
      </c>
      <c r="AE72" s="1" t="s">
        <v>150</v>
      </c>
      <c r="AG72" s="1" t="s">
        <v>150</v>
      </c>
      <c r="AI72" s="1" t="s">
        <v>150</v>
      </c>
      <c r="AK72" s="1" t="s">
        <v>150</v>
      </c>
      <c r="AM72" s="1" t="s">
        <v>150</v>
      </c>
      <c r="AO72" s="1" t="s">
        <v>150</v>
      </c>
      <c r="AQ72" s="1" t="s">
        <v>150</v>
      </c>
      <c r="AS72" s="1" t="s">
        <v>148</v>
      </c>
      <c r="AU72" s="1" t="s">
        <v>148</v>
      </c>
      <c r="AW72" t="s">
        <v>151</v>
      </c>
      <c r="AY72" t="s">
        <v>152</v>
      </c>
      <c r="BA72" t="s">
        <v>152</v>
      </c>
      <c r="BC72" t="s">
        <v>152</v>
      </c>
      <c r="BE72" t="s">
        <v>152</v>
      </c>
      <c r="BG72" t="s">
        <v>152</v>
      </c>
      <c r="BI72" t="s">
        <v>152</v>
      </c>
      <c r="BK72" t="s">
        <v>152</v>
      </c>
      <c r="BM72" t="s">
        <v>152</v>
      </c>
    </row>
    <row r="73" spans="2:66">
      <c r="B73" s="1" t="s">
        <v>153</v>
      </c>
      <c r="C73" s="1" t="s">
        <v>153</v>
      </c>
      <c r="D73" s="1" t="s">
        <v>153</v>
      </c>
      <c r="E73" s="1" t="s">
        <v>153</v>
      </c>
      <c r="F73" s="1" t="s">
        <v>153</v>
      </c>
      <c r="G73" s="1" t="s">
        <v>153</v>
      </c>
      <c r="H73" s="1" t="s">
        <v>153</v>
      </c>
      <c r="I73" s="1" t="s">
        <v>153</v>
      </c>
      <c r="J73" s="1" t="s">
        <v>153</v>
      </c>
      <c r="K73" s="1" t="s">
        <v>153</v>
      </c>
      <c r="L73" s="1" t="s">
        <v>153</v>
      </c>
      <c r="M73" s="1" t="s">
        <v>153</v>
      </c>
      <c r="N73" s="1" t="s">
        <v>150</v>
      </c>
      <c r="O73" s="1" t="s">
        <v>154</v>
      </c>
      <c r="P73" s="1" t="s">
        <v>154</v>
      </c>
      <c r="Y73" s="1" t="s">
        <v>154</v>
      </c>
      <c r="AA73" s="1" t="s">
        <v>154</v>
      </c>
      <c r="AC73" s="1" t="s">
        <v>154</v>
      </c>
      <c r="AE73" s="1" t="s">
        <v>154</v>
      </c>
      <c r="AG73" s="1" t="s">
        <v>154</v>
      </c>
      <c r="AI73" s="1" t="s">
        <v>154</v>
      </c>
      <c r="AK73" s="1" t="s">
        <v>154</v>
      </c>
      <c r="AM73" s="1" t="s">
        <v>154</v>
      </c>
      <c r="AO73" s="1" t="s">
        <v>154</v>
      </c>
      <c r="AQ73" s="1" t="s">
        <v>154</v>
      </c>
      <c r="AS73" s="1" t="s">
        <v>155</v>
      </c>
      <c r="AU73" s="1" t="s">
        <v>155</v>
      </c>
      <c r="AW73" t="s">
        <v>156</v>
      </c>
      <c r="AY73" t="s">
        <v>157</v>
      </c>
      <c r="BA73" t="s">
        <v>157</v>
      </c>
      <c r="BC73" t="s">
        <v>157</v>
      </c>
      <c r="BE73" t="s">
        <v>157</v>
      </c>
      <c r="BG73" t="s">
        <v>157</v>
      </c>
      <c r="BI73" t="s">
        <v>157</v>
      </c>
      <c r="BK73" t="s">
        <v>157</v>
      </c>
      <c r="BM73" t="s">
        <v>157</v>
      </c>
    </row>
    <row r="74" spans="2:66">
      <c r="B74" s="1" t="s">
        <v>158</v>
      </c>
      <c r="C74" s="1" t="s">
        <v>159</v>
      </c>
      <c r="D74" s="1" t="s">
        <v>160</v>
      </c>
      <c r="E74" s="1" t="s">
        <v>161</v>
      </c>
      <c r="F74" s="1" t="s">
        <v>162</v>
      </c>
      <c r="G74" s="1" t="s">
        <v>163</v>
      </c>
      <c r="H74" s="1" t="s">
        <v>164</v>
      </c>
      <c r="I74" s="1" t="s">
        <v>165</v>
      </c>
      <c r="J74" s="1" t="s">
        <v>165</v>
      </c>
      <c r="K74" s="1" t="s">
        <v>165</v>
      </c>
      <c r="L74" s="1" t="s">
        <v>165</v>
      </c>
      <c r="M74" s="1" t="s">
        <v>166</v>
      </c>
      <c r="N74" s="1" t="s">
        <v>154</v>
      </c>
      <c r="O74" s="1" t="s">
        <v>167</v>
      </c>
      <c r="P74" s="1" t="s">
        <v>168</v>
      </c>
      <c r="Y74" s="1" t="s">
        <v>169</v>
      </c>
      <c r="AA74" s="1" t="s">
        <v>170</v>
      </c>
      <c r="AC74" s="1" t="s">
        <v>171</v>
      </c>
      <c r="AE74" s="1" t="s">
        <v>172</v>
      </c>
      <c r="AG74" s="1" t="s">
        <v>173</v>
      </c>
      <c r="AI74" s="1" t="s">
        <v>174</v>
      </c>
      <c r="AK74" s="1" t="s">
        <v>175</v>
      </c>
      <c r="AM74" s="1" t="s">
        <v>176</v>
      </c>
      <c r="AO74" s="1" t="s">
        <v>177</v>
      </c>
      <c r="AQ74" s="1" t="s">
        <v>178</v>
      </c>
      <c r="AS74" s="1" t="s">
        <v>179</v>
      </c>
      <c r="AU74" s="20" t="s">
        <v>179</v>
      </c>
      <c r="AW74" t="s">
        <v>180</v>
      </c>
      <c r="AY74" t="s">
        <v>180</v>
      </c>
      <c r="BA74" t="s">
        <v>180</v>
      </c>
      <c r="BC74" t="s">
        <v>180</v>
      </c>
      <c r="BE74" t="s">
        <v>180</v>
      </c>
      <c r="BG74" t="s">
        <v>180</v>
      </c>
      <c r="BI74" t="s">
        <v>181</v>
      </c>
      <c r="BJ74" t="s">
        <v>182</v>
      </c>
      <c r="BK74" t="s">
        <v>181</v>
      </c>
      <c r="BM74" t="s">
        <v>181</v>
      </c>
      <c r="BN74"/>
    </row>
    <row r="75" spans="2:66">
      <c r="B75" s="1" t="s">
        <v>183</v>
      </c>
      <c r="C75" s="1" t="s">
        <v>183</v>
      </c>
      <c r="D75" s="1" t="s">
        <v>183</v>
      </c>
      <c r="E75" s="1" t="s">
        <v>183</v>
      </c>
      <c r="F75" s="1" t="s">
        <v>183</v>
      </c>
      <c r="G75" s="1" t="s">
        <v>183</v>
      </c>
      <c r="H75" s="1" t="s">
        <v>183</v>
      </c>
      <c r="I75" s="1" t="s">
        <v>183</v>
      </c>
      <c r="J75" s="1" t="s">
        <v>183</v>
      </c>
      <c r="K75" s="1" t="s">
        <v>183</v>
      </c>
      <c r="L75" s="1" t="s">
        <v>183</v>
      </c>
      <c r="M75" s="1" t="s">
        <v>183</v>
      </c>
      <c r="N75" s="1" t="s">
        <v>184</v>
      </c>
      <c r="O75" s="1" t="s">
        <v>185</v>
      </c>
      <c r="P75" s="1" t="s">
        <v>185</v>
      </c>
      <c r="Y75" s="1" t="s">
        <v>185</v>
      </c>
      <c r="AA75" s="1" t="s">
        <v>185</v>
      </c>
      <c r="AC75" s="1" t="s">
        <v>185</v>
      </c>
      <c r="AE75" s="1" t="s">
        <v>185</v>
      </c>
      <c r="AG75" s="1" t="s">
        <v>186</v>
      </c>
      <c r="AI75" s="1" t="s">
        <v>186</v>
      </c>
      <c r="AM75" s="1" t="s">
        <v>186</v>
      </c>
      <c r="AO75" s="1" t="s">
        <v>186</v>
      </c>
      <c r="AQ75" s="1" t="s">
        <v>186</v>
      </c>
      <c r="BC75" s="1" t="s">
        <v>187</v>
      </c>
      <c r="BE75" s="1" t="s">
        <v>188</v>
      </c>
      <c r="BG75" s="1" t="s">
        <v>189</v>
      </c>
      <c r="BI75" s="1" t="s">
        <v>190</v>
      </c>
      <c r="BK75" s="1" t="s">
        <v>191</v>
      </c>
      <c r="BM75" s="1" t="s">
        <v>191</v>
      </c>
    </row>
    <row r="76" spans="2:66">
      <c r="B76" s="1" t="s">
        <v>192</v>
      </c>
      <c r="C76" s="1" t="s">
        <v>192</v>
      </c>
      <c r="D76" s="1" t="s">
        <v>192</v>
      </c>
      <c r="E76" s="1" t="s">
        <v>192</v>
      </c>
      <c r="F76" s="1" t="s">
        <v>192</v>
      </c>
      <c r="G76" s="1" t="s">
        <v>192</v>
      </c>
      <c r="H76" s="1" t="s">
        <v>192</v>
      </c>
      <c r="I76" s="1" t="s">
        <v>192</v>
      </c>
      <c r="J76" s="1" t="s">
        <v>192</v>
      </c>
      <c r="K76" s="1" t="s">
        <v>192</v>
      </c>
      <c r="L76" s="1" t="s">
        <v>192</v>
      </c>
      <c r="M76" s="1" t="s">
        <v>192</v>
      </c>
      <c r="N76" s="1" t="s">
        <v>193</v>
      </c>
      <c r="O76" s="1" t="s">
        <v>194</v>
      </c>
      <c r="P76" s="1" t="s">
        <v>195</v>
      </c>
      <c r="Y76" s="1" t="s">
        <v>195</v>
      </c>
      <c r="AA76" s="1" t="s">
        <v>196</v>
      </c>
      <c r="AC76" s="1" t="s">
        <v>196</v>
      </c>
      <c r="AE76" s="1" t="s">
        <v>197</v>
      </c>
      <c r="AG76" s="26" t="s">
        <v>198</v>
      </c>
      <c r="AI76" s="26" t="s">
        <v>199</v>
      </c>
      <c r="AM76" s="1" t="s">
        <v>200</v>
      </c>
      <c r="AO76" s="1" t="s">
        <v>201</v>
      </c>
      <c r="AQ76" s="1" t="s">
        <v>202</v>
      </c>
      <c r="AS76" s="63"/>
    </row>
    <row r="77" spans="2:66">
      <c r="B77" s="1" t="s">
        <v>203</v>
      </c>
      <c r="C77" s="1" t="s">
        <v>203</v>
      </c>
      <c r="D77" s="1" t="s">
        <v>203</v>
      </c>
      <c r="E77" s="1" t="s">
        <v>203</v>
      </c>
      <c r="F77" s="1" t="s">
        <v>203</v>
      </c>
      <c r="G77" s="1" t="s">
        <v>203</v>
      </c>
      <c r="H77" s="1" t="s">
        <v>203</v>
      </c>
      <c r="I77" s="1" t="s">
        <v>203</v>
      </c>
      <c r="J77" s="1" t="s">
        <v>203</v>
      </c>
      <c r="K77" s="1" t="s">
        <v>203</v>
      </c>
      <c r="L77" s="1" t="s">
        <v>203</v>
      </c>
      <c r="M77" s="1" t="s">
        <v>203</v>
      </c>
      <c r="N77" s="1" t="s">
        <v>204</v>
      </c>
      <c r="Y77" s="26" t="s">
        <v>198</v>
      </c>
      <c r="AA77" s="26" t="s">
        <v>198</v>
      </c>
      <c r="AC77" s="26" t="s">
        <v>198</v>
      </c>
      <c r="AE77" s="26" t="s">
        <v>198</v>
      </c>
      <c r="AS77" s="27"/>
    </row>
    <row r="78" spans="2:66">
      <c r="B78" s="1" t="s">
        <v>205</v>
      </c>
      <c r="C78" s="1" t="s">
        <v>206</v>
      </c>
      <c r="D78" s="1" t="s">
        <v>207</v>
      </c>
      <c r="E78" s="1" t="s">
        <v>208</v>
      </c>
      <c r="F78" s="1" t="s">
        <v>208</v>
      </c>
      <c r="G78" s="1" t="s">
        <v>209</v>
      </c>
      <c r="H78" s="1" t="s">
        <v>210</v>
      </c>
      <c r="I78" s="1" t="s">
        <v>211</v>
      </c>
      <c r="J78" s="1" t="s">
        <v>211</v>
      </c>
      <c r="K78" s="1" t="s">
        <v>211</v>
      </c>
      <c r="L78" s="1" t="s">
        <v>211</v>
      </c>
      <c r="M78" s="1" t="s">
        <v>212</v>
      </c>
    </row>
    <row r="79" spans="2:66">
      <c r="I79" s="1" t="s">
        <v>213</v>
      </c>
      <c r="J79" s="1" t="s">
        <v>213</v>
      </c>
      <c r="K79" s="1" t="s">
        <v>213</v>
      </c>
    </row>
  </sheetData>
  <phoneticPr fontId="7" type="noConversion"/>
  <hyperlinks>
    <hyperlink ref="Y77" r:id="rId1" xr:uid="{00000000-0004-0000-0100-000000000000}"/>
    <hyperlink ref="AU74" r:id="rId2" xr:uid="{00000000-0004-0000-0100-000001000000}"/>
  </hyperlinks>
  <pageMargins left="0.25" right="0.25" top="0.5" bottom="0.55000000000000004" header="0.5" footer="0.5"/>
  <pageSetup orientation="portrait" verticalDpi="300" r:id="rId3"/>
  <headerFooter alignWithMargins="0">
    <oddFooter>&amp;LSREB Fact Book 1996/1997&amp;CDraft&amp;R&amp;D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79"/>
  <sheetViews>
    <sheetView zoomScaleNormal="100" workbookViewId="0">
      <pane xSplit="2" ySplit="5" topLeftCell="Y6" activePane="bottomRight" state="frozen"/>
      <selection pane="bottomRight" activeCell="AJ11" sqref="AJ11"/>
      <selection pane="bottomLeft" activeCell="AA1" sqref="AA1"/>
      <selection pane="topRight" activeCell="AA1" sqref="AA1"/>
    </sheetView>
  </sheetViews>
  <sheetFormatPr defaultRowHeight="12.75"/>
  <cols>
    <col min="1" max="1" width="21.42578125" customWidth="1"/>
    <col min="2" max="26" width="10" customWidth="1"/>
    <col min="27" max="28" width="9.85546875" customWidth="1"/>
  </cols>
  <sheetData>
    <row r="1" spans="1:36" s="54" customFormat="1"/>
    <row r="2" spans="1:36" s="54" customFormat="1">
      <c r="A2" s="50"/>
      <c r="B2" s="50" t="s">
        <v>214</v>
      </c>
      <c r="C2" s="5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0"/>
      <c r="U2" s="50"/>
      <c r="V2" s="50"/>
      <c r="W2" s="50"/>
      <c r="X2" s="50"/>
      <c r="AC2" s="139"/>
      <c r="AD2" s="139"/>
      <c r="AE2" s="139"/>
      <c r="AF2" s="139"/>
      <c r="AG2" s="139"/>
      <c r="AH2" s="139"/>
      <c r="AI2" s="139"/>
      <c r="AJ2" s="139"/>
    </row>
    <row r="3" spans="1:36" s="54" customFormat="1">
      <c r="A3" s="52"/>
      <c r="B3" s="52" t="s">
        <v>79</v>
      </c>
      <c r="C3" s="52" t="s">
        <v>80</v>
      </c>
      <c r="D3" s="52" t="s">
        <v>81</v>
      </c>
      <c r="E3" s="52" t="s">
        <v>82</v>
      </c>
      <c r="F3" s="52" t="s">
        <v>83</v>
      </c>
      <c r="G3" s="52" t="s">
        <v>84</v>
      </c>
      <c r="H3" s="52" t="s">
        <v>85</v>
      </c>
      <c r="I3" s="52" t="s">
        <v>86</v>
      </c>
      <c r="J3" s="52" t="s">
        <v>87</v>
      </c>
      <c r="K3" s="52" t="s">
        <v>88</v>
      </c>
      <c r="L3" s="52" t="s">
        <v>89</v>
      </c>
      <c r="M3" s="52" t="s">
        <v>90</v>
      </c>
      <c r="N3" s="52" t="s">
        <v>91</v>
      </c>
      <c r="O3" s="52" t="s">
        <v>92</v>
      </c>
      <c r="P3" s="52" t="s">
        <v>93</v>
      </c>
      <c r="Q3" s="52" t="s">
        <v>94</v>
      </c>
      <c r="R3" s="52" t="s">
        <v>95</v>
      </c>
      <c r="S3" s="52" t="s">
        <v>96</v>
      </c>
      <c r="T3" s="52" t="s">
        <v>97</v>
      </c>
      <c r="U3" s="52" t="s">
        <v>98</v>
      </c>
      <c r="V3" s="52" t="s">
        <v>99</v>
      </c>
      <c r="W3" s="52" t="s">
        <v>100</v>
      </c>
      <c r="X3" s="52" t="s">
        <v>101</v>
      </c>
      <c r="Y3" s="53" t="s">
        <v>102</v>
      </c>
      <c r="Z3" s="53" t="s">
        <v>103</v>
      </c>
      <c r="AA3" s="53" t="s">
        <v>104</v>
      </c>
      <c r="AB3" s="53" t="s">
        <v>105</v>
      </c>
      <c r="AC3" s="52" t="s">
        <v>106</v>
      </c>
      <c r="AD3" s="52" t="s">
        <v>107</v>
      </c>
      <c r="AE3" s="52" t="s">
        <v>108</v>
      </c>
      <c r="AF3" s="52" t="s">
        <v>109</v>
      </c>
      <c r="AG3" s="62" t="s">
        <v>110</v>
      </c>
      <c r="AH3" s="62" t="s">
        <v>111</v>
      </c>
      <c r="AI3" s="135" t="s">
        <v>112</v>
      </c>
      <c r="AJ3" s="176" t="s">
        <v>14</v>
      </c>
    </row>
    <row r="4" spans="1:36">
      <c r="A4" s="38" t="s">
        <v>15</v>
      </c>
      <c r="B4" s="16">
        <v>653390</v>
      </c>
      <c r="C4" s="16">
        <v>598117</v>
      </c>
      <c r="D4" s="16">
        <v>496201</v>
      </c>
      <c r="E4" s="16">
        <v>606008</v>
      </c>
      <c r="F4" s="16">
        <v>621550</v>
      </c>
      <c r="G4" s="16">
        <v>625332</v>
      </c>
      <c r="H4" s="16">
        <v>690742</v>
      </c>
      <c r="I4" s="16">
        <v>736224</v>
      </c>
      <c r="J4" s="16">
        <v>693768</v>
      </c>
      <c r="K4" s="16">
        <v>684431</v>
      </c>
      <c r="L4" s="16">
        <v>665340</v>
      </c>
      <c r="M4" s="16">
        <v>666498</v>
      </c>
      <c r="N4" s="16">
        <v>663716</v>
      </c>
      <c r="O4" s="16">
        <v>683852</v>
      </c>
      <c r="P4" s="38">
        <f t="shared" ref="P4:Y4" si="0">P5+P23+P38+P52+P63</f>
        <v>580447</v>
      </c>
      <c r="Q4" s="38">
        <f t="shared" si="0"/>
        <v>587581</v>
      </c>
      <c r="R4" s="38">
        <f t="shared" si="0"/>
        <v>636464</v>
      </c>
      <c r="S4" s="38">
        <f t="shared" si="0"/>
        <v>661354</v>
      </c>
      <c r="T4" s="38">
        <f t="shared" si="0"/>
        <v>704191</v>
      </c>
      <c r="U4" s="38">
        <f t="shared" si="0"/>
        <v>708149</v>
      </c>
      <c r="V4" s="38">
        <f t="shared" si="0"/>
        <v>674901</v>
      </c>
      <c r="W4" s="38">
        <f t="shared" si="0"/>
        <v>668837</v>
      </c>
      <c r="X4" s="38">
        <f t="shared" si="0"/>
        <v>690450</v>
      </c>
      <c r="Y4" s="38">
        <f t="shared" si="0"/>
        <v>705607</v>
      </c>
      <c r="Z4" s="38">
        <f>Z5+Z23+Z38+Z52+Z63</f>
        <v>924784</v>
      </c>
      <c r="AA4" s="38">
        <f>AA5+AA23+AA38+AA52+AA63</f>
        <v>1075046</v>
      </c>
      <c r="AB4" s="38">
        <f>AB5+AB23+AB38+AB52+AB63</f>
        <v>1098504</v>
      </c>
      <c r="AC4" s="38">
        <f t="shared" ref="AC4:AD4" si="1">AC5+AC23+AC38+AC52+AC63</f>
        <v>1076991</v>
      </c>
      <c r="AD4" s="38">
        <f t="shared" si="1"/>
        <v>1054830</v>
      </c>
      <c r="AE4" s="38">
        <f t="shared" ref="AE4:AF4" si="2">AE5+AE23+AE38+AE52+AE63</f>
        <v>1124657</v>
      </c>
      <c r="AF4" s="38">
        <f t="shared" si="2"/>
        <v>1072293</v>
      </c>
      <c r="AG4" s="38">
        <f t="shared" ref="AG4:AH4" si="3">AG5+AG23+AG38+AG52+AG63</f>
        <v>1035419</v>
      </c>
      <c r="AH4" s="38">
        <f t="shared" si="3"/>
        <v>1051632</v>
      </c>
      <c r="AI4" s="38">
        <f t="shared" ref="AI4:AJ4" si="4">AI5+AI23+AI38+AI52+AI63</f>
        <v>1053057</v>
      </c>
      <c r="AJ4" s="38">
        <f t="shared" si="4"/>
        <v>1024621</v>
      </c>
    </row>
    <row r="5" spans="1:36">
      <c r="A5" s="39" t="s">
        <v>16</v>
      </c>
      <c r="B5" s="39">
        <f t="shared" ref="B5:Y5" si="5">SUM(B7:B22)</f>
        <v>150162</v>
      </c>
      <c r="C5" s="39">
        <f t="shared" si="5"/>
        <v>120366</v>
      </c>
      <c r="D5" s="39">
        <f t="shared" si="5"/>
        <v>107747</v>
      </c>
      <c r="E5" s="39">
        <f t="shared" si="5"/>
        <v>134582</v>
      </c>
      <c r="F5" s="39">
        <f t="shared" si="5"/>
        <v>138426</v>
      </c>
      <c r="G5" s="39">
        <f t="shared" si="5"/>
        <v>138504</v>
      </c>
      <c r="H5" s="39">
        <f t="shared" si="5"/>
        <v>150393</v>
      </c>
      <c r="I5" s="39">
        <f t="shared" si="5"/>
        <v>158362</v>
      </c>
      <c r="J5" s="39">
        <f t="shared" si="5"/>
        <v>152418</v>
      </c>
      <c r="K5" s="39">
        <f t="shared" si="5"/>
        <v>153779</v>
      </c>
      <c r="L5" s="39">
        <f t="shared" si="5"/>
        <v>149881</v>
      </c>
      <c r="M5" s="39">
        <f t="shared" si="5"/>
        <v>154412</v>
      </c>
      <c r="N5" s="39">
        <f t="shared" si="5"/>
        <v>152906</v>
      </c>
      <c r="O5" s="39">
        <f t="shared" si="5"/>
        <v>160180</v>
      </c>
      <c r="P5" s="39">
        <f t="shared" si="5"/>
        <v>151449</v>
      </c>
      <c r="Q5" s="39">
        <f t="shared" si="5"/>
        <v>155531</v>
      </c>
      <c r="R5" s="39">
        <f t="shared" si="5"/>
        <v>174168</v>
      </c>
      <c r="S5" s="39">
        <f t="shared" si="5"/>
        <v>182387</v>
      </c>
      <c r="T5" s="39">
        <f t="shared" si="5"/>
        <v>193249</v>
      </c>
      <c r="U5" s="39">
        <f t="shared" si="5"/>
        <v>194411</v>
      </c>
      <c r="V5" s="39">
        <f t="shared" si="5"/>
        <v>185409</v>
      </c>
      <c r="W5" s="39">
        <f t="shared" si="5"/>
        <v>184094</v>
      </c>
      <c r="X5" s="39">
        <f t="shared" si="5"/>
        <v>193738</v>
      </c>
      <c r="Y5" s="39">
        <f t="shared" si="5"/>
        <v>201941</v>
      </c>
      <c r="Z5" s="39">
        <f>SUM(Z7:Z22)</f>
        <v>279990</v>
      </c>
      <c r="AA5" s="39">
        <f>SUM(AA7:AA22)</f>
        <v>325655</v>
      </c>
      <c r="AB5" s="39">
        <f>SUM(AB7:AB22)</f>
        <v>337743</v>
      </c>
      <c r="AC5" s="39">
        <f t="shared" ref="AC5:AD5" si="6">SUM(AC7:AC22)</f>
        <v>329809</v>
      </c>
      <c r="AD5" s="39">
        <f t="shared" si="6"/>
        <v>321520</v>
      </c>
      <c r="AE5" s="39">
        <f t="shared" ref="AE5:AF5" si="7">SUM(AE7:AE22)</f>
        <v>372203</v>
      </c>
      <c r="AF5" s="39">
        <f t="shared" si="7"/>
        <v>344259</v>
      </c>
      <c r="AG5" s="39">
        <f t="shared" ref="AG5:AH5" si="8">SUM(AG7:AG22)</f>
        <v>329379</v>
      </c>
      <c r="AH5" s="39">
        <f t="shared" si="8"/>
        <v>327900</v>
      </c>
      <c r="AI5" s="39">
        <f t="shared" ref="AI5:AJ5" si="9">SUM(AI7:AI22)</f>
        <v>315202</v>
      </c>
      <c r="AJ5" s="39">
        <f t="shared" si="9"/>
        <v>306158</v>
      </c>
    </row>
    <row r="6" spans="1:36">
      <c r="A6" s="40" t="s">
        <v>113</v>
      </c>
      <c r="B6" s="40">
        <f t="shared" ref="B6:Y6" si="10">(B5/B4)*100</f>
        <v>22.981986256294096</v>
      </c>
      <c r="C6" s="40">
        <f t="shared" si="10"/>
        <v>20.124156310554625</v>
      </c>
      <c r="D6" s="40">
        <f t="shared" si="10"/>
        <v>21.714385904099348</v>
      </c>
      <c r="E6" s="40">
        <f t="shared" si="10"/>
        <v>22.207957650724083</v>
      </c>
      <c r="F6" s="40">
        <f t="shared" si="10"/>
        <v>22.271096452417343</v>
      </c>
      <c r="G6" s="40">
        <f t="shared" si="10"/>
        <v>22.148874517856115</v>
      </c>
      <c r="H6" s="40">
        <f t="shared" si="10"/>
        <v>21.772673443919725</v>
      </c>
      <c r="I6" s="40">
        <f t="shared" si="10"/>
        <v>21.510029556222019</v>
      </c>
      <c r="J6" s="40">
        <f t="shared" si="10"/>
        <v>21.969592140312034</v>
      </c>
      <c r="K6" s="40">
        <f t="shared" si="10"/>
        <v>22.468152377668456</v>
      </c>
      <c r="L6" s="40">
        <f t="shared" si="10"/>
        <v>22.526978687588301</v>
      </c>
      <c r="M6" s="40">
        <f t="shared" si="10"/>
        <v>23.167661418338838</v>
      </c>
      <c r="N6" s="40">
        <f t="shared" si="10"/>
        <v>23.037865593115129</v>
      </c>
      <c r="O6" s="40">
        <f t="shared" si="10"/>
        <v>23.423196832063077</v>
      </c>
      <c r="P6" s="40">
        <f t="shared" si="10"/>
        <v>26.091787880719515</v>
      </c>
      <c r="Q6" s="40">
        <f t="shared" si="10"/>
        <v>26.469712260947851</v>
      </c>
      <c r="R6" s="40">
        <f t="shared" si="10"/>
        <v>27.36494130068629</v>
      </c>
      <c r="S6" s="40">
        <f t="shared" si="10"/>
        <v>27.577817628682975</v>
      </c>
      <c r="T6" s="40">
        <f t="shared" si="10"/>
        <v>27.442696654742821</v>
      </c>
      <c r="U6" s="40">
        <f t="shared" si="10"/>
        <v>27.45340316797736</v>
      </c>
      <c r="V6" s="40">
        <f t="shared" si="10"/>
        <v>27.472029230953872</v>
      </c>
      <c r="W6" s="40">
        <f t="shared" si="10"/>
        <v>27.524494009751255</v>
      </c>
      <c r="X6" s="40">
        <f t="shared" si="10"/>
        <v>28.059671228908684</v>
      </c>
      <c r="Y6" s="40">
        <f t="shared" si="10"/>
        <v>28.619472312491229</v>
      </c>
      <c r="Z6" s="40">
        <f>(Z5/Z4)*100</f>
        <v>30.276259104828799</v>
      </c>
      <c r="AA6" s="40">
        <f>(AA5/AA4)*100</f>
        <v>30.29219214805692</v>
      </c>
      <c r="AB6" s="40">
        <f>(AB5/AB4)*100</f>
        <v>30.745723274562497</v>
      </c>
      <c r="AC6" s="40">
        <f t="shared" ref="AC6:AD6" si="11">(AC5/AC4)*100</f>
        <v>30.623189980231963</v>
      </c>
      <c r="AD6" s="40">
        <f t="shared" si="11"/>
        <v>30.480740972478976</v>
      </c>
      <c r="AE6" s="40">
        <f t="shared" ref="AE6:AF6" si="12">(AE5/AE4)*100</f>
        <v>33.0948013483222</v>
      </c>
      <c r="AF6" s="40">
        <f t="shared" si="12"/>
        <v>32.104937736234405</v>
      </c>
      <c r="AG6" s="40">
        <f t="shared" ref="AG6:AH6" si="13">(AG5/AG4)*100</f>
        <v>31.81117982188853</v>
      </c>
      <c r="AH6" s="40">
        <f t="shared" si="13"/>
        <v>31.180108631156145</v>
      </c>
      <c r="AI6" s="40">
        <f t="shared" ref="AI6:AJ6" si="14">(AI5/AI4)*100</f>
        <v>29.932092944636423</v>
      </c>
      <c r="AJ6" s="40">
        <f t="shared" si="14"/>
        <v>29.880121527862496</v>
      </c>
    </row>
    <row r="7" spans="1:36">
      <c r="A7" s="41" t="s">
        <v>18</v>
      </c>
      <c r="B7" s="1">
        <v>10024</v>
      </c>
      <c r="C7" s="1">
        <v>8245</v>
      </c>
      <c r="D7" s="1">
        <v>6738</v>
      </c>
      <c r="E7" s="1">
        <v>7482</v>
      </c>
      <c r="F7" s="1">
        <v>7533</v>
      </c>
      <c r="G7" s="1">
        <v>7544</v>
      </c>
      <c r="H7" s="1">
        <v>8292</v>
      </c>
      <c r="I7" s="1">
        <v>8774</v>
      </c>
      <c r="J7" s="1">
        <v>7688</v>
      </c>
      <c r="K7" s="1">
        <v>8164</v>
      </c>
      <c r="L7" s="1">
        <v>7755</v>
      </c>
      <c r="M7" s="1">
        <v>8202</v>
      </c>
      <c r="N7" s="16">
        <v>8331</v>
      </c>
      <c r="O7" s="1">
        <v>9008</v>
      </c>
      <c r="P7" s="1">
        <v>7815</v>
      </c>
      <c r="Q7" s="1">
        <v>7757</v>
      </c>
      <c r="R7" s="1">
        <v>10574</v>
      </c>
      <c r="S7" s="1">
        <v>11038</v>
      </c>
      <c r="T7" s="1">
        <v>10077</v>
      </c>
      <c r="U7" s="1">
        <v>9995</v>
      </c>
      <c r="V7" s="1">
        <v>9364</v>
      </c>
      <c r="W7" s="1">
        <v>9140</v>
      </c>
      <c r="X7" s="1">
        <v>9266</v>
      </c>
      <c r="Y7" s="1">
        <v>9838</v>
      </c>
      <c r="Z7" s="36">
        <v>15636</v>
      </c>
      <c r="AA7" s="36">
        <v>17514</v>
      </c>
      <c r="AB7" s="36">
        <v>17447</v>
      </c>
      <c r="AC7">
        <v>12489</v>
      </c>
      <c r="AD7">
        <v>12144</v>
      </c>
      <c r="AE7">
        <v>12166</v>
      </c>
      <c r="AF7">
        <v>11828</v>
      </c>
      <c r="AG7">
        <v>11142</v>
      </c>
      <c r="AH7">
        <v>11082</v>
      </c>
      <c r="AI7">
        <v>10368</v>
      </c>
      <c r="AJ7">
        <v>9520</v>
      </c>
    </row>
    <row r="8" spans="1:36">
      <c r="A8" s="41" t="s">
        <v>19</v>
      </c>
      <c r="B8" s="1">
        <v>4272</v>
      </c>
      <c r="C8" s="1">
        <v>3487</v>
      </c>
      <c r="D8" s="1">
        <v>3521</v>
      </c>
      <c r="E8" s="1">
        <v>4206</v>
      </c>
      <c r="F8" s="1">
        <v>4195</v>
      </c>
      <c r="G8" s="1">
        <v>4198</v>
      </c>
      <c r="H8" s="1">
        <v>4515</v>
      </c>
      <c r="I8" s="1">
        <v>4385</v>
      </c>
      <c r="J8" s="1">
        <v>4507</v>
      </c>
      <c r="K8" s="1">
        <v>4531</v>
      </c>
      <c r="L8" s="1">
        <v>4872</v>
      </c>
      <c r="M8" s="1">
        <v>4886</v>
      </c>
      <c r="N8" s="16">
        <v>4316</v>
      </c>
      <c r="O8" s="1">
        <v>4071</v>
      </c>
      <c r="P8" s="1">
        <v>3904</v>
      </c>
      <c r="Q8" s="1">
        <v>4092</v>
      </c>
      <c r="R8" s="1">
        <v>4337</v>
      </c>
      <c r="S8" s="1">
        <v>4864</v>
      </c>
      <c r="T8" s="1">
        <v>5035</v>
      </c>
      <c r="U8" s="1">
        <v>4787</v>
      </c>
      <c r="V8" s="1">
        <v>4278</v>
      </c>
      <c r="W8" s="1">
        <v>4017</v>
      </c>
      <c r="X8" s="1">
        <v>4243</v>
      </c>
      <c r="Y8" s="1">
        <v>4378</v>
      </c>
      <c r="Z8" s="37">
        <v>5456</v>
      </c>
      <c r="AA8" s="37">
        <v>6550</v>
      </c>
      <c r="AB8" s="37">
        <v>6741</v>
      </c>
      <c r="AC8">
        <v>6502</v>
      </c>
      <c r="AD8">
        <v>6563</v>
      </c>
      <c r="AE8">
        <v>6722</v>
      </c>
      <c r="AF8">
        <v>6319</v>
      </c>
      <c r="AG8">
        <v>6872</v>
      </c>
      <c r="AH8">
        <v>6770</v>
      </c>
      <c r="AI8">
        <v>6819</v>
      </c>
      <c r="AJ8">
        <v>6528</v>
      </c>
    </row>
    <row r="9" spans="1:36">
      <c r="A9" s="41" t="s">
        <v>20</v>
      </c>
      <c r="B9" s="1">
        <v>787</v>
      </c>
      <c r="C9" s="1">
        <v>689</v>
      </c>
      <c r="D9" s="23">
        <v>497</v>
      </c>
      <c r="E9" s="1">
        <v>601</v>
      </c>
      <c r="F9" s="1">
        <v>649</v>
      </c>
      <c r="G9" s="1">
        <v>575</v>
      </c>
      <c r="H9" s="1">
        <v>656</v>
      </c>
      <c r="I9" s="1">
        <v>824</v>
      </c>
      <c r="J9" s="1">
        <v>806</v>
      </c>
      <c r="K9" s="1">
        <v>799</v>
      </c>
      <c r="L9" s="1">
        <v>805</v>
      </c>
      <c r="M9" s="1">
        <v>767</v>
      </c>
      <c r="N9" s="16">
        <v>809</v>
      </c>
      <c r="O9" s="1">
        <v>972</v>
      </c>
      <c r="P9" s="1">
        <v>992</v>
      </c>
      <c r="Q9" s="1">
        <v>1082</v>
      </c>
      <c r="R9" s="1">
        <v>1292</v>
      </c>
      <c r="S9" s="1">
        <v>1496</v>
      </c>
      <c r="T9" s="1">
        <v>1639</v>
      </c>
      <c r="U9" s="1">
        <v>1687</v>
      </c>
      <c r="V9" s="1">
        <v>1756</v>
      </c>
      <c r="W9" s="1">
        <v>1838</v>
      </c>
      <c r="X9" s="1">
        <v>2022</v>
      </c>
      <c r="Y9" s="1">
        <v>2313</v>
      </c>
      <c r="Z9" s="37">
        <v>3354</v>
      </c>
      <c r="AA9" s="37">
        <v>4259</v>
      </c>
      <c r="AB9" s="37">
        <v>4630</v>
      </c>
      <c r="AC9">
        <v>4670</v>
      </c>
      <c r="AD9">
        <v>4847</v>
      </c>
      <c r="AE9">
        <v>5025</v>
      </c>
      <c r="AF9">
        <v>4935</v>
      </c>
      <c r="AG9">
        <v>4653</v>
      </c>
      <c r="AH9">
        <v>4581</v>
      </c>
      <c r="AI9">
        <v>4403</v>
      </c>
      <c r="AJ9">
        <v>4298</v>
      </c>
    </row>
    <row r="10" spans="1:36">
      <c r="A10" s="41" t="s">
        <v>21</v>
      </c>
      <c r="B10" s="1">
        <v>17189</v>
      </c>
      <c r="C10" s="1">
        <v>17854</v>
      </c>
      <c r="D10" s="1">
        <v>14070</v>
      </c>
      <c r="E10" s="1">
        <v>20241</v>
      </c>
      <c r="F10" s="1">
        <v>18933</v>
      </c>
      <c r="G10" s="1">
        <v>18151</v>
      </c>
      <c r="H10" s="1">
        <v>20314</v>
      </c>
      <c r="I10" s="1">
        <v>22261</v>
      </c>
      <c r="J10" s="1">
        <v>20859</v>
      </c>
      <c r="K10" s="1">
        <v>21761</v>
      </c>
      <c r="L10" s="1">
        <v>20548</v>
      </c>
      <c r="M10" s="1">
        <v>21589</v>
      </c>
      <c r="N10" s="16">
        <v>21893</v>
      </c>
      <c r="O10" s="1">
        <v>23552</v>
      </c>
      <c r="P10" s="1">
        <v>23710</v>
      </c>
      <c r="Q10" s="1">
        <v>25744</v>
      </c>
      <c r="R10" s="1">
        <v>29116</v>
      </c>
      <c r="S10" s="1">
        <v>28026</v>
      </c>
      <c r="T10" s="1">
        <v>33861</v>
      </c>
      <c r="U10" s="1">
        <v>33636</v>
      </c>
      <c r="V10" s="1">
        <v>32244</v>
      </c>
      <c r="W10" s="1">
        <v>30719</v>
      </c>
      <c r="X10" s="1">
        <v>32311</v>
      </c>
      <c r="Y10" s="1">
        <v>35340</v>
      </c>
      <c r="Z10" s="37">
        <v>61466</v>
      </c>
      <c r="AA10" s="37">
        <v>69557</v>
      </c>
      <c r="AB10" s="37">
        <v>70412</v>
      </c>
      <c r="AC10">
        <v>67937</v>
      </c>
      <c r="AD10">
        <v>67109</v>
      </c>
      <c r="AE10">
        <v>115416</v>
      </c>
      <c r="AF10">
        <v>99618</v>
      </c>
      <c r="AG10">
        <v>91162</v>
      </c>
      <c r="AH10">
        <v>89800</v>
      </c>
      <c r="AI10">
        <v>85325</v>
      </c>
      <c r="AJ10">
        <v>84407</v>
      </c>
    </row>
    <row r="11" spans="1:36">
      <c r="A11" s="41" t="s">
        <v>22</v>
      </c>
      <c r="B11" s="1">
        <v>12177</v>
      </c>
      <c r="C11" s="1">
        <v>9987</v>
      </c>
      <c r="D11" s="1">
        <v>8684</v>
      </c>
      <c r="E11" s="1">
        <v>10757</v>
      </c>
      <c r="F11" s="1">
        <v>11559</v>
      </c>
      <c r="G11" s="1">
        <v>12014</v>
      </c>
      <c r="H11" s="1">
        <v>13876</v>
      </c>
      <c r="I11" s="1">
        <v>15493</v>
      </c>
      <c r="J11" s="1">
        <v>15572</v>
      </c>
      <c r="K11" s="1">
        <v>15473</v>
      </c>
      <c r="L11" s="1">
        <v>14697</v>
      </c>
      <c r="M11" s="1">
        <v>14819</v>
      </c>
      <c r="N11" s="16">
        <v>15569</v>
      </c>
      <c r="O11" s="1">
        <v>16356</v>
      </c>
      <c r="P11" s="1">
        <v>14809</v>
      </c>
      <c r="Q11" s="1">
        <v>15332</v>
      </c>
      <c r="R11" s="1">
        <v>15688</v>
      </c>
      <c r="S11" s="1">
        <v>17683</v>
      </c>
      <c r="T11" s="1">
        <v>15357</v>
      </c>
      <c r="U11" s="1">
        <v>15602</v>
      </c>
      <c r="V11" s="1">
        <v>15091</v>
      </c>
      <c r="W11" s="1">
        <v>15108</v>
      </c>
      <c r="X11" s="1">
        <v>15966</v>
      </c>
      <c r="Y11" s="1">
        <v>16652</v>
      </c>
      <c r="Z11" s="37">
        <v>21149</v>
      </c>
      <c r="AA11" s="37">
        <v>24208</v>
      </c>
      <c r="AB11" s="37">
        <v>24319</v>
      </c>
      <c r="AC11">
        <v>24139</v>
      </c>
      <c r="AD11">
        <v>23262</v>
      </c>
      <c r="AE11">
        <v>22120</v>
      </c>
      <c r="AF11">
        <v>21070</v>
      </c>
      <c r="AG11">
        <v>20583</v>
      </c>
      <c r="AH11">
        <v>21154</v>
      </c>
      <c r="AI11">
        <v>21195</v>
      </c>
      <c r="AJ11">
        <v>20554</v>
      </c>
    </row>
    <row r="12" spans="1:36">
      <c r="A12" s="41" t="s">
        <v>23</v>
      </c>
      <c r="B12" s="1">
        <v>7800</v>
      </c>
      <c r="C12" s="1">
        <v>7180</v>
      </c>
      <c r="D12" s="1">
        <v>7218</v>
      </c>
      <c r="E12" s="1">
        <v>8373</v>
      </c>
      <c r="F12" s="1">
        <v>8458</v>
      </c>
      <c r="G12" s="1">
        <v>8855</v>
      </c>
      <c r="H12" s="1">
        <v>9627</v>
      </c>
      <c r="I12" s="1">
        <v>9520</v>
      </c>
      <c r="J12" s="1">
        <v>8738</v>
      </c>
      <c r="K12" s="1">
        <v>8436</v>
      </c>
      <c r="L12" s="1">
        <v>8154</v>
      </c>
      <c r="M12" s="1">
        <v>7785</v>
      </c>
      <c r="N12" s="16">
        <v>7884</v>
      </c>
      <c r="O12" s="1">
        <v>8036</v>
      </c>
      <c r="P12" s="1">
        <v>7467</v>
      </c>
      <c r="Q12" s="1">
        <v>7383</v>
      </c>
      <c r="R12" s="1">
        <v>8155</v>
      </c>
      <c r="S12" s="1">
        <v>8541</v>
      </c>
      <c r="T12" s="1">
        <v>9045</v>
      </c>
      <c r="U12" s="1">
        <v>9023</v>
      </c>
      <c r="V12" s="1">
        <v>8876</v>
      </c>
      <c r="W12" s="1">
        <v>9235</v>
      </c>
      <c r="X12" s="1">
        <v>9873</v>
      </c>
      <c r="Y12" s="1">
        <v>10175</v>
      </c>
      <c r="Z12" s="37">
        <v>12639</v>
      </c>
      <c r="AA12" s="37">
        <v>14664</v>
      </c>
      <c r="AB12" s="37">
        <v>15158</v>
      </c>
      <c r="AC12">
        <v>14826</v>
      </c>
      <c r="AD12">
        <v>12924</v>
      </c>
      <c r="AE12">
        <v>12938</v>
      </c>
      <c r="AF12">
        <v>12364</v>
      </c>
      <c r="AG12">
        <v>12192</v>
      </c>
      <c r="AH12">
        <v>12636</v>
      </c>
      <c r="AI12">
        <v>13094</v>
      </c>
      <c r="AJ12">
        <v>13553</v>
      </c>
    </row>
    <row r="13" spans="1:36">
      <c r="A13" s="41" t="s">
        <v>24</v>
      </c>
      <c r="B13" s="1">
        <v>5081</v>
      </c>
      <c r="C13" s="1">
        <v>4197</v>
      </c>
      <c r="D13" s="1">
        <v>4469</v>
      </c>
      <c r="E13" s="1">
        <v>5550</v>
      </c>
      <c r="F13" s="1">
        <v>6208</v>
      </c>
      <c r="G13" s="1">
        <v>5813</v>
      </c>
      <c r="H13" s="1">
        <v>5862</v>
      </c>
      <c r="I13" s="1">
        <v>5784</v>
      </c>
      <c r="J13" s="1">
        <v>6325</v>
      </c>
      <c r="K13" s="1">
        <v>6961</v>
      </c>
      <c r="L13" s="1">
        <v>6530</v>
      </c>
      <c r="M13" s="1">
        <v>6370</v>
      </c>
      <c r="N13" s="16">
        <v>6249</v>
      </c>
      <c r="O13" s="1">
        <v>6774</v>
      </c>
      <c r="P13" s="1">
        <v>6055</v>
      </c>
      <c r="Q13" s="1">
        <v>6163</v>
      </c>
      <c r="R13" s="1">
        <v>6622</v>
      </c>
      <c r="S13" s="1">
        <v>6925</v>
      </c>
      <c r="T13" s="1">
        <v>7122</v>
      </c>
      <c r="U13" s="1">
        <v>6995</v>
      </c>
      <c r="V13" s="1">
        <v>5007</v>
      </c>
      <c r="W13" s="1">
        <v>5285</v>
      </c>
      <c r="X13" s="1">
        <v>5345</v>
      </c>
      <c r="Y13" s="1">
        <v>5359</v>
      </c>
      <c r="Z13" s="37">
        <v>6515</v>
      </c>
      <c r="AA13" s="37">
        <v>7378</v>
      </c>
      <c r="AB13" s="37">
        <v>7648</v>
      </c>
      <c r="AC13">
        <v>7140</v>
      </c>
      <c r="AD13">
        <v>6617</v>
      </c>
      <c r="AE13">
        <v>6424</v>
      </c>
      <c r="AF13">
        <v>6186</v>
      </c>
      <c r="AG13">
        <v>5975</v>
      </c>
      <c r="AH13">
        <v>5948</v>
      </c>
      <c r="AI13">
        <v>6110</v>
      </c>
      <c r="AJ13">
        <v>6039</v>
      </c>
    </row>
    <row r="14" spans="1:36">
      <c r="A14" s="41" t="s">
        <v>25</v>
      </c>
      <c r="B14" s="1">
        <v>3946</v>
      </c>
      <c r="C14" s="1">
        <v>3107</v>
      </c>
      <c r="D14" s="1">
        <v>2526</v>
      </c>
      <c r="E14" s="1">
        <v>3099</v>
      </c>
      <c r="F14" s="1">
        <v>3208</v>
      </c>
      <c r="G14" s="1">
        <v>3194</v>
      </c>
      <c r="H14" s="1">
        <v>3712</v>
      </c>
      <c r="I14" s="1">
        <v>3937</v>
      </c>
      <c r="J14" s="1">
        <v>4155</v>
      </c>
      <c r="K14" s="1">
        <v>3809</v>
      </c>
      <c r="L14" s="1">
        <v>5445</v>
      </c>
      <c r="M14" s="1">
        <v>5925</v>
      </c>
      <c r="N14" s="16">
        <v>5508</v>
      </c>
      <c r="O14" s="1">
        <v>5685</v>
      </c>
      <c r="P14" s="1">
        <v>4285</v>
      </c>
      <c r="Q14" s="1">
        <v>4356</v>
      </c>
      <c r="R14" s="1">
        <v>4687</v>
      </c>
      <c r="S14" s="1">
        <v>4925</v>
      </c>
      <c r="T14" s="1">
        <v>5172</v>
      </c>
      <c r="U14" s="1">
        <v>5103</v>
      </c>
      <c r="V14" s="1">
        <v>4794</v>
      </c>
      <c r="W14" s="1">
        <v>4795</v>
      </c>
      <c r="X14" s="1">
        <v>5327</v>
      </c>
      <c r="Y14" s="1">
        <v>5540</v>
      </c>
      <c r="Z14" s="37">
        <v>6995</v>
      </c>
      <c r="AA14" s="37">
        <v>8276</v>
      </c>
      <c r="AB14" s="37">
        <v>8531</v>
      </c>
      <c r="AC14">
        <v>7941</v>
      </c>
      <c r="AD14">
        <v>7710</v>
      </c>
      <c r="AE14">
        <v>6952</v>
      </c>
      <c r="AF14">
        <v>6086</v>
      </c>
      <c r="AG14">
        <v>5955</v>
      </c>
      <c r="AH14">
        <v>6350</v>
      </c>
      <c r="AI14">
        <v>6319</v>
      </c>
      <c r="AJ14">
        <v>6416</v>
      </c>
    </row>
    <row r="15" spans="1:36">
      <c r="A15" s="41" t="s">
        <v>26</v>
      </c>
      <c r="B15" s="1">
        <v>4454</v>
      </c>
      <c r="C15" s="1">
        <v>3677</v>
      </c>
      <c r="D15" s="1">
        <v>3372</v>
      </c>
      <c r="E15" s="1">
        <v>4314</v>
      </c>
      <c r="F15" s="1">
        <v>4655</v>
      </c>
      <c r="G15" s="1">
        <v>5065</v>
      </c>
      <c r="H15" s="1">
        <v>5709</v>
      </c>
      <c r="I15" s="1">
        <v>5845</v>
      </c>
      <c r="J15" s="1">
        <v>5207</v>
      </c>
      <c r="K15" s="1">
        <v>4963</v>
      </c>
      <c r="L15" s="1">
        <v>4576</v>
      </c>
      <c r="M15" s="1">
        <v>4511</v>
      </c>
      <c r="N15" s="16">
        <v>4272</v>
      </c>
      <c r="O15" s="1">
        <v>4348</v>
      </c>
      <c r="P15" s="1">
        <v>4360</v>
      </c>
      <c r="Q15" s="1">
        <v>4378</v>
      </c>
      <c r="R15" s="1">
        <v>4588</v>
      </c>
      <c r="S15" s="1">
        <v>4820</v>
      </c>
      <c r="T15" s="1">
        <v>5069</v>
      </c>
      <c r="U15" s="1">
        <v>5255</v>
      </c>
      <c r="V15" s="1">
        <v>4994</v>
      </c>
      <c r="W15" s="1">
        <v>4926</v>
      </c>
      <c r="X15" s="1">
        <v>5103</v>
      </c>
      <c r="Y15" s="1">
        <v>5339</v>
      </c>
      <c r="Z15" s="37">
        <v>6529</v>
      </c>
      <c r="AA15" s="37">
        <v>6958</v>
      </c>
      <c r="AB15" s="37">
        <v>7029</v>
      </c>
      <c r="AC15">
        <v>6657</v>
      </c>
      <c r="AD15">
        <v>6419</v>
      </c>
      <c r="AE15">
        <v>6574</v>
      </c>
      <c r="AF15">
        <v>6276</v>
      </c>
      <c r="AG15">
        <v>6081</v>
      </c>
      <c r="AH15">
        <v>5929</v>
      </c>
      <c r="AI15">
        <v>5667</v>
      </c>
      <c r="AJ15">
        <v>5174</v>
      </c>
    </row>
    <row r="16" spans="1:36">
      <c r="A16" s="41" t="s">
        <v>27</v>
      </c>
      <c r="B16" s="1">
        <v>16679</v>
      </c>
      <c r="C16" s="1">
        <v>12333</v>
      </c>
      <c r="D16" s="1">
        <v>10383</v>
      </c>
      <c r="E16" s="1">
        <v>12281</v>
      </c>
      <c r="F16" s="1">
        <v>12761</v>
      </c>
      <c r="G16" s="1">
        <v>12765</v>
      </c>
      <c r="H16" s="1">
        <v>14250</v>
      </c>
      <c r="I16" s="1">
        <v>15499</v>
      </c>
      <c r="J16" s="1">
        <v>14779</v>
      </c>
      <c r="K16" s="1">
        <v>14850</v>
      </c>
      <c r="L16" s="1">
        <v>14619</v>
      </c>
      <c r="M16" s="1">
        <v>17087</v>
      </c>
      <c r="N16" s="16">
        <v>15540</v>
      </c>
      <c r="O16" s="1">
        <v>16230</v>
      </c>
      <c r="P16" s="1">
        <v>15752</v>
      </c>
      <c r="Q16" s="1">
        <v>15836</v>
      </c>
      <c r="R16" s="1">
        <v>17612</v>
      </c>
      <c r="S16" s="1">
        <v>18816</v>
      </c>
      <c r="T16" s="1">
        <v>20138</v>
      </c>
      <c r="U16" s="1">
        <v>20184</v>
      </c>
      <c r="V16" s="1">
        <v>19723</v>
      </c>
      <c r="W16" s="1">
        <v>20088</v>
      </c>
      <c r="X16" s="1">
        <v>20848</v>
      </c>
      <c r="Y16" s="1">
        <v>21034</v>
      </c>
      <c r="Z16" s="37">
        <v>26086</v>
      </c>
      <c r="AA16" s="37">
        <v>30356</v>
      </c>
      <c r="AB16" s="37">
        <v>30739</v>
      </c>
      <c r="AC16">
        <v>29375</v>
      </c>
      <c r="AD16">
        <v>28791</v>
      </c>
      <c r="AE16">
        <v>28874</v>
      </c>
      <c r="AF16">
        <v>27791</v>
      </c>
      <c r="AG16">
        <v>26913</v>
      </c>
      <c r="AH16">
        <v>26699</v>
      </c>
      <c r="AI16">
        <v>25145</v>
      </c>
      <c r="AJ16">
        <v>23374</v>
      </c>
    </row>
    <row r="17" spans="1:36">
      <c r="A17" s="41" t="s">
        <v>28</v>
      </c>
      <c r="B17" s="1">
        <v>5875</v>
      </c>
      <c r="C17" s="1">
        <v>4569</v>
      </c>
      <c r="D17" s="1">
        <v>4888</v>
      </c>
      <c r="E17" s="1">
        <v>5754</v>
      </c>
      <c r="F17" s="1">
        <v>6113</v>
      </c>
      <c r="G17" s="1">
        <v>5793</v>
      </c>
      <c r="H17" s="1">
        <v>6124</v>
      </c>
      <c r="I17" s="1">
        <v>6307</v>
      </c>
      <c r="J17" s="1">
        <v>6339</v>
      </c>
      <c r="K17" s="1">
        <v>6016</v>
      </c>
      <c r="L17" s="1">
        <v>5557</v>
      </c>
      <c r="M17" s="1">
        <v>5562</v>
      </c>
      <c r="N17" s="16">
        <v>5660</v>
      </c>
      <c r="O17" s="1">
        <v>5622</v>
      </c>
      <c r="P17" s="1">
        <v>5275</v>
      </c>
      <c r="Q17" s="1">
        <v>5667</v>
      </c>
      <c r="R17" s="1">
        <v>6112</v>
      </c>
      <c r="S17" s="1">
        <v>5805</v>
      </c>
      <c r="T17" s="1">
        <v>6135</v>
      </c>
      <c r="U17" s="1">
        <v>6025</v>
      </c>
      <c r="V17" s="1">
        <v>5606</v>
      </c>
      <c r="W17" s="1">
        <v>5376</v>
      </c>
      <c r="X17" s="1">
        <v>5428</v>
      </c>
      <c r="Y17" s="1">
        <v>5353</v>
      </c>
      <c r="Z17" s="37">
        <v>6539</v>
      </c>
      <c r="AA17" s="37">
        <v>7858</v>
      </c>
      <c r="AB17" s="37">
        <v>8158</v>
      </c>
      <c r="AC17">
        <v>8356</v>
      </c>
      <c r="AD17">
        <v>8349</v>
      </c>
      <c r="AE17">
        <v>8063</v>
      </c>
      <c r="AF17">
        <v>7816</v>
      </c>
      <c r="AG17">
        <v>7781</v>
      </c>
      <c r="AH17">
        <v>7653</v>
      </c>
      <c r="AI17">
        <v>6708</v>
      </c>
      <c r="AJ17">
        <v>6322</v>
      </c>
    </row>
    <row r="18" spans="1:36">
      <c r="A18" s="41" t="s">
        <v>29</v>
      </c>
      <c r="B18" s="1">
        <v>10106</v>
      </c>
      <c r="C18" s="1">
        <v>7339</v>
      </c>
      <c r="D18" s="1">
        <v>6208</v>
      </c>
      <c r="E18" s="1">
        <v>7499</v>
      </c>
      <c r="F18" s="1">
        <v>7692</v>
      </c>
      <c r="G18" s="1">
        <v>7272</v>
      </c>
      <c r="H18" s="1">
        <v>7717</v>
      </c>
      <c r="I18" s="1">
        <v>8380</v>
      </c>
      <c r="J18" s="1">
        <v>8623</v>
      </c>
      <c r="K18" s="1">
        <v>8567</v>
      </c>
      <c r="L18" s="1">
        <v>8834</v>
      </c>
      <c r="M18" s="1">
        <v>9261</v>
      </c>
      <c r="N18" s="16">
        <v>9487</v>
      </c>
      <c r="O18" s="1">
        <v>10209</v>
      </c>
      <c r="P18" s="1">
        <v>10341</v>
      </c>
      <c r="Q18" s="1">
        <v>10799</v>
      </c>
      <c r="R18" s="1">
        <v>12092</v>
      </c>
      <c r="S18" s="1">
        <v>12975</v>
      </c>
      <c r="T18" s="1">
        <v>13599</v>
      </c>
      <c r="U18" s="1">
        <v>13610</v>
      </c>
      <c r="V18" s="1">
        <v>12824</v>
      </c>
      <c r="W18" s="1">
        <v>12652</v>
      </c>
      <c r="X18" s="1">
        <v>13193</v>
      </c>
      <c r="Y18" s="1">
        <v>13454</v>
      </c>
      <c r="Z18" s="37">
        <v>16310</v>
      </c>
      <c r="AA18" s="37">
        <v>18004</v>
      </c>
      <c r="AB18" s="37">
        <v>17867</v>
      </c>
      <c r="AC18">
        <v>16756</v>
      </c>
      <c r="AD18">
        <v>16159</v>
      </c>
      <c r="AE18">
        <v>16231</v>
      </c>
      <c r="AF18">
        <v>15891</v>
      </c>
      <c r="AG18">
        <v>16371</v>
      </c>
      <c r="AH18">
        <v>16204</v>
      </c>
      <c r="AI18">
        <v>14773</v>
      </c>
      <c r="AJ18">
        <v>14104</v>
      </c>
    </row>
    <row r="19" spans="1:36">
      <c r="A19" s="41" t="s">
        <v>30</v>
      </c>
      <c r="B19" s="1">
        <v>18020</v>
      </c>
      <c r="C19" s="1">
        <v>13123</v>
      </c>
      <c r="D19" s="1">
        <v>11700</v>
      </c>
      <c r="E19" s="1">
        <v>13831</v>
      </c>
      <c r="F19" s="1">
        <v>14257</v>
      </c>
      <c r="G19" s="1">
        <v>14299</v>
      </c>
      <c r="H19" s="1">
        <v>15255</v>
      </c>
      <c r="I19" s="1">
        <v>14769</v>
      </c>
      <c r="J19" s="1">
        <v>13648</v>
      </c>
      <c r="K19" s="1">
        <v>12952</v>
      </c>
      <c r="L19" s="1">
        <v>12330</v>
      </c>
      <c r="M19" s="1">
        <v>12160</v>
      </c>
      <c r="N19" s="16">
        <v>11689</v>
      </c>
      <c r="O19" s="1">
        <v>12049</v>
      </c>
      <c r="P19" s="1">
        <v>11657</v>
      </c>
      <c r="Q19" s="1">
        <v>11886</v>
      </c>
      <c r="R19" s="1">
        <v>13172</v>
      </c>
      <c r="S19" s="1">
        <v>14175</v>
      </c>
      <c r="T19" s="1">
        <v>15192</v>
      </c>
      <c r="U19" s="1">
        <v>15417</v>
      </c>
      <c r="V19" s="1">
        <v>15200</v>
      </c>
      <c r="W19" s="1">
        <v>15733</v>
      </c>
      <c r="X19" s="1">
        <v>16734</v>
      </c>
      <c r="Y19" s="1">
        <v>17398</v>
      </c>
      <c r="Z19" s="37">
        <v>21241</v>
      </c>
      <c r="AA19" s="37">
        <v>25439</v>
      </c>
      <c r="AB19" s="37">
        <v>26276</v>
      </c>
      <c r="AC19">
        <v>26397</v>
      </c>
      <c r="AD19">
        <v>26263</v>
      </c>
      <c r="AE19">
        <v>25778</v>
      </c>
      <c r="AF19">
        <v>24198</v>
      </c>
      <c r="AG19">
        <v>23618</v>
      </c>
      <c r="AH19">
        <v>23115</v>
      </c>
      <c r="AI19">
        <v>21958</v>
      </c>
      <c r="AJ19">
        <v>21164</v>
      </c>
    </row>
    <row r="20" spans="1:36">
      <c r="A20" s="41" t="s">
        <v>31</v>
      </c>
      <c r="B20" s="1">
        <v>20907</v>
      </c>
      <c r="C20" s="1">
        <v>14126</v>
      </c>
      <c r="D20" s="1">
        <v>13983</v>
      </c>
      <c r="E20" s="1">
        <v>17394</v>
      </c>
      <c r="F20" s="1">
        <v>19245</v>
      </c>
      <c r="G20" s="1">
        <v>20558</v>
      </c>
      <c r="H20" s="1">
        <v>21548</v>
      </c>
      <c r="I20" s="1">
        <v>22814</v>
      </c>
      <c r="J20" s="1">
        <v>21597</v>
      </c>
      <c r="K20" s="1">
        <v>22983</v>
      </c>
      <c r="L20" s="1">
        <v>21893</v>
      </c>
      <c r="M20" s="1">
        <v>21776</v>
      </c>
      <c r="N20" s="16">
        <v>21801</v>
      </c>
      <c r="O20" s="1">
        <v>23214</v>
      </c>
      <c r="P20" s="1">
        <v>21439</v>
      </c>
      <c r="Q20" s="1">
        <v>21560</v>
      </c>
      <c r="R20" s="1">
        <v>24657</v>
      </c>
      <c r="S20" s="1">
        <v>25503</v>
      </c>
      <c r="T20" s="1">
        <v>27384</v>
      </c>
      <c r="U20" s="1">
        <v>27687</v>
      </c>
      <c r="V20" s="1">
        <v>27189</v>
      </c>
      <c r="W20" s="1">
        <v>26320</v>
      </c>
      <c r="X20" s="1">
        <v>26315</v>
      </c>
      <c r="Y20" s="1">
        <v>26447</v>
      </c>
      <c r="Z20" s="37">
        <v>34534</v>
      </c>
      <c r="AA20" s="37">
        <v>39913</v>
      </c>
      <c r="AB20" s="37">
        <v>40830</v>
      </c>
      <c r="AC20">
        <v>45872</v>
      </c>
      <c r="AD20">
        <v>45369</v>
      </c>
      <c r="AE20">
        <v>45943</v>
      </c>
      <c r="AF20">
        <v>44000</v>
      </c>
      <c r="AG20">
        <v>43593</v>
      </c>
      <c r="AH20">
        <v>43963</v>
      </c>
      <c r="AI20">
        <v>42017</v>
      </c>
      <c r="AJ20">
        <v>39545</v>
      </c>
    </row>
    <row r="21" spans="1:36">
      <c r="A21" s="41" t="s">
        <v>32</v>
      </c>
      <c r="B21" s="1">
        <v>9368</v>
      </c>
      <c r="C21" s="1">
        <v>7475</v>
      </c>
      <c r="D21" s="1">
        <v>6852</v>
      </c>
      <c r="E21" s="1">
        <v>9889</v>
      </c>
      <c r="F21" s="1">
        <v>9498</v>
      </c>
      <c r="G21" s="1">
        <v>9012</v>
      </c>
      <c r="H21" s="1">
        <v>9330</v>
      </c>
      <c r="I21" s="1">
        <v>9768</v>
      </c>
      <c r="J21" s="1">
        <v>9541</v>
      </c>
      <c r="K21" s="1">
        <v>9632</v>
      </c>
      <c r="L21" s="1">
        <v>9460</v>
      </c>
      <c r="M21" s="1">
        <v>9826</v>
      </c>
      <c r="N21" s="16">
        <v>9770</v>
      </c>
      <c r="O21" s="1">
        <v>9895</v>
      </c>
      <c r="P21" s="1">
        <v>9607</v>
      </c>
      <c r="Q21" s="1">
        <v>9522</v>
      </c>
      <c r="R21" s="1">
        <v>10945</v>
      </c>
      <c r="S21" s="1">
        <v>11979</v>
      </c>
      <c r="T21" s="1">
        <v>13370</v>
      </c>
      <c r="U21" s="1">
        <v>14283</v>
      </c>
      <c r="V21" s="1">
        <v>13941</v>
      </c>
      <c r="W21" s="1">
        <v>14525</v>
      </c>
      <c r="X21" s="1">
        <v>17127</v>
      </c>
      <c r="Y21" s="1">
        <v>18859</v>
      </c>
      <c r="Z21" s="37">
        <v>29443</v>
      </c>
      <c r="AA21" s="37">
        <v>38097</v>
      </c>
      <c r="AB21" s="37">
        <v>46121</v>
      </c>
      <c r="AC21">
        <v>47311</v>
      </c>
      <c r="AD21">
        <v>45902</v>
      </c>
      <c r="AE21">
        <v>49848</v>
      </c>
      <c r="AF21">
        <v>46896</v>
      </c>
      <c r="AG21">
        <v>43541</v>
      </c>
      <c r="AH21">
        <v>42991</v>
      </c>
      <c r="AI21">
        <v>42344</v>
      </c>
      <c r="AJ21">
        <v>42352</v>
      </c>
    </row>
    <row r="22" spans="1:36">
      <c r="A22" s="42" t="s">
        <v>33</v>
      </c>
      <c r="B22" s="1">
        <v>3477</v>
      </c>
      <c r="C22" s="1">
        <v>2978</v>
      </c>
      <c r="D22" s="1">
        <v>2638</v>
      </c>
      <c r="E22" s="1">
        <v>3311</v>
      </c>
      <c r="F22" s="1">
        <v>3462</v>
      </c>
      <c r="G22" s="1">
        <v>3396</v>
      </c>
      <c r="H22" s="1">
        <v>3606</v>
      </c>
      <c r="I22" s="1">
        <v>4002</v>
      </c>
      <c r="J22" s="1">
        <v>4034</v>
      </c>
      <c r="K22" s="1">
        <v>3882</v>
      </c>
      <c r="L22" s="1">
        <v>3806</v>
      </c>
      <c r="M22" s="1">
        <v>3886</v>
      </c>
      <c r="N22" s="16">
        <v>4128</v>
      </c>
      <c r="O22" s="1">
        <v>4159</v>
      </c>
      <c r="P22" s="1">
        <v>3981</v>
      </c>
      <c r="Q22" s="1">
        <v>3974</v>
      </c>
      <c r="R22" s="1">
        <v>4519</v>
      </c>
      <c r="S22" s="1">
        <v>4816</v>
      </c>
      <c r="T22" s="1">
        <v>5054</v>
      </c>
      <c r="U22" s="1">
        <v>5122</v>
      </c>
      <c r="V22" s="1">
        <v>4522</v>
      </c>
      <c r="W22" s="1">
        <v>4337</v>
      </c>
      <c r="X22" s="1">
        <v>4637</v>
      </c>
      <c r="Y22" s="1">
        <v>4462</v>
      </c>
      <c r="Z22" s="37">
        <v>6098</v>
      </c>
      <c r="AA22" s="37">
        <v>6624</v>
      </c>
      <c r="AB22" s="37">
        <v>5837</v>
      </c>
      <c r="AC22" s="136">
        <v>3441</v>
      </c>
      <c r="AD22" s="136">
        <v>3092</v>
      </c>
      <c r="AE22" s="136">
        <v>3129</v>
      </c>
      <c r="AF22">
        <v>2985</v>
      </c>
      <c r="AG22">
        <v>2947</v>
      </c>
      <c r="AH22">
        <v>3025</v>
      </c>
      <c r="AI22">
        <v>2957</v>
      </c>
      <c r="AJ22">
        <v>2808</v>
      </c>
    </row>
    <row r="23" spans="1:36">
      <c r="A23" s="39" t="s">
        <v>34</v>
      </c>
      <c r="B23" s="39">
        <f t="shared" ref="B23:Y23" si="15">SUM(B25:B37)</f>
        <v>0</v>
      </c>
      <c r="C23" s="39">
        <f t="shared" si="15"/>
        <v>0</v>
      </c>
      <c r="D23" s="39">
        <f t="shared" si="15"/>
        <v>0</v>
      </c>
      <c r="E23" s="39">
        <f t="shared" si="15"/>
        <v>0</v>
      </c>
      <c r="F23" s="39">
        <f t="shared" si="15"/>
        <v>0</v>
      </c>
      <c r="G23" s="39">
        <f t="shared" si="15"/>
        <v>0</v>
      </c>
      <c r="H23" s="39">
        <f t="shared" si="15"/>
        <v>0</v>
      </c>
      <c r="I23" s="39">
        <f t="shared" si="15"/>
        <v>0</v>
      </c>
      <c r="J23" s="39">
        <f t="shared" si="15"/>
        <v>0</v>
      </c>
      <c r="K23" s="39">
        <f t="shared" si="15"/>
        <v>0</v>
      </c>
      <c r="L23" s="39">
        <f t="shared" si="15"/>
        <v>0</v>
      </c>
      <c r="M23" s="39">
        <f t="shared" si="15"/>
        <v>0</v>
      </c>
      <c r="N23" s="39">
        <f t="shared" si="15"/>
        <v>0</v>
      </c>
      <c r="O23" s="39">
        <f t="shared" si="15"/>
        <v>0</v>
      </c>
      <c r="P23" s="39">
        <f t="shared" si="15"/>
        <v>77239</v>
      </c>
      <c r="Q23" s="39">
        <f t="shared" si="15"/>
        <v>78851</v>
      </c>
      <c r="R23" s="39">
        <f t="shared" si="15"/>
        <v>83820</v>
      </c>
      <c r="S23" s="39">
        <f t="shared" si="15"/>
        <v>86311</v>
      </c>
      <c r="T23" s="39">
        <f t="shared" si="15"/>
        <v>90608</v>
      </c>
      <c r="U23" s="39">
        <f t="shared" si="15"/>
        <v>90990</v>
      </c>
      <c r="V23" s="39">
        <f t="shared" si="15"/>
        <v>86628</v>
      </c>
      <c r="W23" s="39">
        <f t="shared" si="15"/>
        <v>83327</v>
      </c>
      <c r="X23" s="39">
        <f t="shared" si="15"/>
        <v>78293</v>
      </c>
      <c r="Y23" s="39">
        <f t="shared" si="15"/>
        <v>81000</v>
      </c>
      <c r="Z23" s="39">
        <f>SUM(Z25:Z37)</f>
        <v>103430</v>
      </c>
      <c r="AA23" s="39">
        <f>SUM(AA25:AA37)</f>
        <v>126124</v>
      </c>
      <c r="AB23" s="39">
        <f>SUM(AB25:AB37)</f>
        <v>135532</v>
      </c>
      <c r="AC23" s="39">
        <f t="shared" ref="AC23:AD23" si="16">SUM(AC25:AC37)</f>
        <v>140040</v>
      </c>
      <c r="AD23" s="39">
        <f t="shared" si="16"/>
        <v>139799</v>
      </c>
      <c r="AE23" s="39">
        <f t="shared" ref="AE23:AF23" si="17">SUM(AE25:AE37)</f>
        <v>153013</v>
      </c>
      <c r="AF23" s="39">
        <f t="shared" si="17"/>
        <v>150193</v>
      </c>
      <c r="AG23" s="39">
        <f t="shared" ref="AG23:AH23" si="18">SUM(AG25:AG37)</f>
        <v>147590</v>
      </c>
      <c r="AH23" s="39">
        <f t="shared" si="18"/>
        <v>157166</v>
      </c>
      <c r="AI23" s="39">
        <f t="shared" ref="AI23:AJ23" si="19">SUM(AI25:AI37)</f>
        <v>175476</v>
      </c>
      <c r="AJ23" s="39">
        <f t="shared" si="19"/>
        <v>172918</v>
      </c>
    </row>
    <row r="24" spans="1:36">
      <c r="A24" s="40" t="s">
        <v>113</v>
      </c>
      <c r="B24" s="40">
        <f t="shared" ref="B24:Y24" si="20">(B23/B4)*100</f>
        <v>0</v>
      </c>
      <c r="C24" s="40">
        <f t="shared" si="20"/>
        <v>0</v>
      </c>
      <c r="D24" s="40">
        <f t="shared" si="20"/>
        <v>0</v>
      </c>
      <c r="E24" s="40">
        <f t="shared" si="20"/>
        <v>0</v>
      </c>
      <c r="F24" s="40">
        <f t="shared" si="20"/>
        <v>0</v>
      </c>
      <c r="G24" s="40">
        <f t="shared" si="20"/>
        <v>0</v>
      </c>
      <c r="H24" s="40">
        <f t="shared" si="20"/>
        <v>0</v>
      </c>
      <c r="I24" s="40">
        <f t="shared" si="20"/>
        <v>0</v>
      </c>
      <c r="J24" s="40">
        <f t="shared" si="20"/>
        <v>0</v>
      </c>
      <c r="K24" s="40">
        <f t="shared" si="20"/>
        <v>0</v>
      </c>
      <c r="L24" s="40">
        <f t="shared" si="20"/>
        <v>0</v>
      </c>
      <c r="M24" s="40">
        <f t="shared" si="20"/>
        <v>0</v>
      </c>
      <c r="N24" s="40">
        <f t="shared" si="20"/>
        <v>0</v>
      </c>
      <c r="O24" s="40">
        <f t="shared" si="20"/>
        <v>0</v>
      </c>
      <c r="P24" s="40">
        <f t="shared" si="20"/>
        <v>13.30681354197713</v>
      </c>
      <c r="Q24" s="40">
        <f t="shared" si="20"/>
        <v>13.419596617317442</v>
      </c>
      <c r="R24" s="40">
        <f t="shared" si="20"/>
        <v>13.169637245782951</v>
      </c>
      <c r="S24" s="40">
        <f t="shared" si="20"/>
        <v>13.050650634909594</v>
      </c>
      <c r="T24" s="40">
        <f t="shared" si="20"/>
        <v>12.86696365048687</v>
      </c>
      <c r="U24" s="40">
        <f t="shared" si="20"/>
        <v>12.848990819728618</v>
      </c>
      <c r="V24" s="40">
        <f t="shared" si="20"/>
        <v>12.835660341294499</v>
      </c>
      <c r="W24" s="40">
        <f t="shared" si="20"/>
        <v>12.458491381308152</v>
      </c>
      <c r="X24" s="40">
        <f t="shared" si="20"/>
        <v>11.339416322688102</v>
      </c>
      <c r="Y24" s="40">
        <f t="shared" si="20"/>
        <v>11.479477953024842</v>
      </c>
      <c r="Z24" s="40">
        <f>(Z23/Z4)*100</f>
        <v>11.184233291233413</v>
      </c>
      <c r="AA24" s="40">
        <f>(AA23/AA4)*100</f>
        <v>11.731963097393042</v>
      </c>
      <c r="AB24" s="40">
        <f>(AB23/AB4)*100</f>
        <v>12.337870412852388</v>
      </c>
      <c r="AC24" s="40">
        <f t="shared" ref="AC24:AD24" si="21">(AC23/AC4)*100</f>
        <v>13.00289417460313</v>
      </c>
      <c r="AD24" s="40">
        <f t="shared" si="21"/>
        <v>13.253225638254506</v>
      </c>
      <c r="AE24" s="40">
        <f t="shared" ref="AE24:AF24" si="22">(AE23/AE4)*100</f>
        <v>13.605303661471899</v>
      </c>
      <c r="AF24" s="40">
        <f t="shared" si="22"/>
        <v>14.006712717512846</v>
      </c>
      <c r="AG24" s="40">
        <f t="shared" ref="AG24:AH24" si="23">(AG23/AG4)*100</f>
        <v>14.254132867950077</v>
      </c>
      <c r="AH24" s="40">
        <f t="shared" si="23"/>
        <v>14.944961735664187</v>
      </c>
      <c r="AI24" s="40">
        <f t="shared" ref="AI24:AJ24" si="24">(AI23/AI4)*100</f>
        <v>16.663485452354433</v>
      </c>
      <c r="AJ24" s="40">
        <f t="shared" si="24"/>
        <v>16.87628889120953</v>
      </c>
    </row>
    <row r="25" spans="1:36">
      <c r="A25" s="41" t="s">
        <v>35</v>
      </c>
      <c r="P25" s="1">
        <v>170</v>
      </c>
      <c r="Q25" s="1">
        <v>128</v>
      </c>
      <c r="R25" s="1">
        <v>173</v>
      </c>
      <c r="S25" s="1">
        <v>174</v>
      </c>
      <c r="T25" s="1">
        <v>198</v>
      </c>
      <c r="U25" s="1">
        <v>207</v>
      </c>
      <c r="V25" s="1">
        <v>193</v>
      </c>
      <c r="W25" s="1">
        <v>200</v>
      </c>
      <c r="X25" s="1">
        <v>129</v>
      </c>
      <c r="Y25" s="1">
        <v>148</v>
      </c>
      <c r="Z25" s="37">
        <v>196</v>
      </c>
      <c r="AA25" s="37">
        <v>251</v>
      </c>
      <c r="AB25" s="37">
        <v>231</v>
      </c>
      <c r="AC25">
        <v>198</v>
      </c>
      <c r="AD25">
        <v>199</v>
      </c>
      <c r="AE25" s="148">
        <v>200</v>
      </c>
      <c r="AF25" s="150">
        <v>209</v>
      </c>
      <c r="AG25" s="150">
        <v>217</v>
      </c>
      <c r="AH25" s="150">
        <v>228</v>
      </c>
      <c r="AI25" s="150">
        <v>260</v>
      </c>
      <c r="AJ25" s="150">
        <v>295</v>
      </c>
    </row>
    <row r="26" spans="1:36">
      <c r="A26" s="41" t="s">
        <v>36</v>
      </c>
      <c r="P26" s="1">
        <v>4306</v>
      </c>
      <c r="Q26" s="1">
        <v>4444</v>
      </c>
      <c r="R26" s="1">
        <v>4534</v>
      </c>
      <c r="S26" s="1">
        <v>3892</v>
      </c>
      <c r="T26" s="1">
        <v>3249</v>
      </c>
      <c r="U26" s="1">
        <v>2799</v>
      </c>
      <c r="V26" s="1">
        <v>2545</v>
      </c>
      <c r="W26" s="1">
        <v>2142</v>
      </c>
      <c r="X26" s="1">
        <v>568</v>
      </c>
      <c r="Y26" s="1">
        <v>585</v>
      </c>
      <c r="Z26" s="37">
        <v>661</v>
      </c>
      <c r="AA26" s="37">
        <v>793</v>
      </c>
      <c r="AB26" s="37">
        <v>723</v>
      </c>
      <c r="AC26">
        <v>711</v>
      </c>
      <c r="AD26">
        <v>646</v>
      </c>
      <c r="AE26" s="148">
        <v>671</v>
      </c>
      <c r="AF26" s="150">
        <v>680</v>
      </c>
      <c r="AG26" s="150">
        <v>622</v>
      </c>
      <c r="AH26" s="150">
        <v>575</v>
      </c>
      <c r="AI26" s="150">
        <v>1282</v>
      </c>
      <c r="AJ26" s="150">
        <v>1015</v>
      </c>
    </row>
    <row r="27" spans="1:36">
      <c r="A27" s="41" t="s">
        <v>37</v>
      </c>
      <c r="P27" s="1">
        <v>42824</v>
      </c>
      <c r="Q27" s="1">
        <v>43514</v>
      </c>
      <c r="R27" s="1">
        <v>45860</v>
      </c>
      <c r="S27" s="1">
        <v>45769</v>
      </c>
      <c r="T27" s="1">
        <v>46555</v>
      </c>
      <c r="U27" s="1">
        <v>46302</v>
      </c>
      <c r="V27" s="1">
        <v>43413</v>
      </c>
      <c r="W27" s="1">
        <v>41714</v>
      </c>
      <c r="X27" s="1">
        <v>36711</v>
      </c>
      <c r="Y27" s="1">
        <v>37962</v>
      </c>
      <c r="Z27" s="37">
        <v>47810</v>
      </c>
      <c r="AA27" s="37">
        <v>58505</v>
      </c>
      <c r="AB27" s="37">
        <v>62781</v>
      </c>
      <c r="AC27">
        <v>64563</v>
      </c>
      <c r="AD27">
        <v>64857</v>
      </c>
      <c r="AE27" s="148">
        <v>64685</v>
      </c>
      <c r="AF27" s="150">
        <v>61935</v>
      </c>
      <c r="AG27" s="150">
        <v>58853</v>
      </c>
      <c r="AH27" s="150">
        <v>60473</v>
      </c>
      <c r="AI27" s="150">
        <v>60003</v>
      </c>
      <c r="AJ27" s="150">
        <v>58277</v>
      </c>
    </row>
    <row r="28" spans="1:36">
      <c r="A28" s="41" t="s">
        <v>38</v>
      </c>
      <c r="P28" s="1">
        <v>2410</v>
      </c>
      <c r="Q28" s="1">
        <v>2367</v>
      </c>
      <c r="R28" s="1">
        <v>2567</v>
      </c>
      <c r="S28" s="1">
        <v>2692</v>
      </c>
      <c r="T28" s="1">
        <v>2992</v>
      </c>
      <c r="U28" s="1">
        <v>3132</v>
      </c>
      <c r="V28" s="1">
        <v>3203</v>
      </c>
      <c r="W28" s="1">
        <v>3244</v>
      </c>
      <c r="X28" s="1">
        <v>3301</v>
      </c>
      <c r="Y28" s="1">
        <v>3282</v>
      </c>
      <c r="Z28" s="37">
        <v>4461</v>
      </c>
      <c r="AA28" s="37">
        <v>5288</v>
      </c>
      <c r="AB28" s="37">
        <v>5795</v>
      </c>
      <c r="AC28">
        <v>5968</v>
      </c>
      <c r="AD28">
        <v>5911</v>
      </c>
      <c r="AE28" s="148">
        <v>7775</v>
      </c>
      <c r="AF28" s="150">
        <v>6788</v>
      </c>
      <c r="AG28" s="150">
        <v>6615</v>
      </c>
      <c r="AH28" s="150">
        <v>6391</v>
      </c>
      <c r="AI28" s="150">
        <v>6422</v>
      </c>
      <c r="AJ28" s="150">
        <v>5757</v>
      </c>
    </row>
    <row r="29" spans="1:36">
      <c r="A29" s="41" t="s">
        <v>39</v>
      </c>
      <c r="P29" s="1">
        <v>2336</v>
      </c>
      <c r="Q29" s="1">
        <v>2572</v>
      </c>
      <c r="R29" s="1">
        <v>2575</v>
      </c>
      <c r="S29" s="1">
        <v>2723</v>
      </c>
      <c r="T29" s="1">
        <v>2605</v>
      </c>
      <c r="U29" s="1">
        <v>2645</v>
      </c>
      <c r="V29" s="1">
        <v>2429</v>
      </c>
      <c r="W29" s="1">
        <v>2283</v>
      </c>
      <c r="X29" s="1">
        <v>2364</v>
      </c>
      <c r="Y29" s="1">
        <v>2318</v>
      </c>
      <c r="Z29" s="37">
        <v>2860</v>
      </c>
      <c r="AA29" s="37">
        <v>3548</v>
      </c>
      <c r="AB29" s="37">
        <v>3681</v>
      </c>
      <c r="AC29">
        <v>3558</v>
      </c>
      <c r="AD29">
        <v>3228</v>
      </c>
      <c r="AE29" s="148">
        <v>3032</v>
      </c>
      <c r="AF29" s="150">
        <v>3035</v>
      </c>
      <c r="AG29" s="150">
        <v>2639</v>
      </c>
      <c r="AH29" s="150">
        <v>2675</v>
      </c>
      <c r="AI29" s="150">
        <v>2568</v>
      </c>
      <c r="AJ29" s="150">
        <v>2408</v>
      </c>
    </row>
    <row r="30" spans="1:36">
      <c r="A30" s="41" t="s">
        <v>40</v>
      </c>
      <c r="P30" s="1">
        <v>3486</v>
      </c>
      <c r="Q30" s="1">
        <v>3523</v>
      </c>
      <c r="R30" s="1">
        <v>4493</v>
      </c>
      <c r="S30" s="1">
        <v>5785</v>
      </c>
      <c r="T30" s="1">
        <v>7083</v>
      </c>
      <c r="U30" s="1">
        <v>7710</v>
      </c>
      <c r="V30" s="1">
        <v>7789</v>
      </c>
      <c r="W30" s="1">
        <v>7645</v>
      </c>
      <c r="X30" s="1">
        <v>8069</v>
      </c>
      <c r="Y30" s="1">
        <v>8326</v>
      </c>
      <c r="Z30" s="37">
        <v>10278</v>
      </c>
      <c r="AA30" s="37">
        <v>12085</v>
      </c>
      <c r="AB30" s="37">
        <v>12979</v>
      </c>
      <c r="AC30">
        <v>13963</v>
      </c>
      <c r="AD30">
        <v>14127</v>
      </c>
      <c r="AE30" s="148">
        <v>15724</v>
      </c>
      <c r="AF30" s="150">
        <v>16902</v>
      </c>
      <c r="AG30" s="150">
        <v>16909</v>
      </c>
      <c r="AH30" s="150">
        <v>18138</v>
      </c>
      <c r="AI30" s="150">
        <v>17399</v>
      </c>
      <c r="AJ30" s="150">
        <v>16944</v>
      </c>
    </row>
    <row r="31" spans="1:36">
      <c r="A31" s="41" t="s">
        <v>41</v>
      </c>
      <c r="P31" s="1">
        <v>1357</v>
      </c>
      <c r="Q31" s="1">
        <v>1246</v>
      </c>
      <c r="R31" s="1">
        <v>1200</v>
      </c>
      <c r="S31" s="1">
        <v>2083</v>
      </c>
      <c r="T31" s="1">
        <v>1174</v>
      </c>
      <c r="U31" s="1">
        <v>1116</v>
      </c>
      <c r="V31" s="1">
        <v>1033</v>
      </c>
      <c r="W31" s="1">
        <v>905</v>
      </c>
      <c r="X31" s="1">
        <v>868</v>
      </c>
      <c r="Y31" s="1">
        <v>1323</v>
      </c>
      <c r="Z31" s="37">
        <v>1600</v>
      </c>
      <c r="AA31" s="37">
        <v>1769</v>
      </c>
      <c r="AB31" s="37">
        <v>1694</v>
      </c>
      <c r="AC31">
        <v>1593</v>
      </c>
      <c r="AD31">
        <v>1537</v>
      </c>
      <c r="AE31" s="148">
        <v>1453</v>
      </c>
      <c r="AF31" s="150">
        <v>1344</v>
      </c>
      <c r="AG31" s="150">
        <v>1182</v>
      </c>
      <c r="AH31" s="150">
        <v>1161</v>
      </c>
      <c r="AI31" s="150">
        <v>1096</v>
      </c>
      <c r="AJ31" s="150">
        <v>1061</v>
      </c>
    </row>
    <row r="32" spans="1:36">
      <c r="A32" s="41" t="s">
        <v>42</v>
      </c>
      <c r="P32" s="1">
        <v>81</v>
      </c>
      <c r="Q32" s="1">
        <v>160</v>
      </c>
      <c r="R32" s="1">
        <v>189</v>
      </c>
      <c r="S32" s="1">
        <v>193</v>
      </c>
      <c r="T32" s="1">
        <v>251</v>
      </c>
      <c r="U32" s="1">
        <v>229</v>
      </c>
      <c r="V32" s="1">
        <v>152</v>
      </c>
      <c r="W32" s="1">
        <v>175</v>
      </c>
      <c r="X32" s="1">
        <v>253</v>
      </c>
      <c r="Y32" s="1">
        <v>327</v>
      </c>
      <c r="Z32" s="37">
        <v>462</v>
      </c>
      <c r="AA32" s="37">
        <v>504</v>
      </c>
      <c r="AB32" s="37">
        <v>524</v>
      </c>
      <c r="AC32">
        <v>508</v>
      </c>
      <c r="AD32">
        <v>463</v>
      </c>
      <c r="AE32" s="148">
        <v>1251</v>
      </c>
      <c r="AF32" s="150">
        <v>916</v>
      </c>
      <c r="AG32" s="150">
        <v>1015</v>
      </c>
      <c r="AH32" s="150">
        <v>845</v>
      </c>
      <c r="AI32" s="150">
        <v>476</v>
      </c>
      <c r="AJ32" s="150">
        <v>370</v>
      </c>
    </row>
    <row r="33" spans="1:36">
      <c r="A33" s="41" t="s">
        <v>43</v>
      </c>
      <c r="P33" s="1">
        <v>1380</v>
      </c>
      <c r="Q33" s="1">
        <v>1424</v>
      </c>
      <c r="R33" s="1">
        <v>1532</v>
      </c>
      <c r="S33" s="1">
        <v>946</v>
      </c>
      <c r="T33" s="1">
        <v>2038</v>
      </c>
      <c r="U33" s="1">
        <v>1874</v>
      </c>
      <c r="V33" s="1">
        <v>1340</v>
      </c>
      <c r="W33" s="1">
        <v>701</v>
      </c>
      <c r="X33" s="1">
        <v>652</v>
      </c>
      <c r="Y33" s="1">
        <v>592</v>
      </c>
      <c r="Z33" s="37">
        <v>305</v>
      </c>
      <c r="AA33" s="37">
        <v>355</v>
      </c>
      <c r="AB33" s="37">
        <v>366</v>
      </c>
      <c r="AC33">
        <v>386</v>
      </c>
      <c r="AD33">
        <v>366</v>
      </c>
      <c r="AE33" s="148">
        <v>382</v>
      </c>
      <c r="AF33" s="150">
        <v>365</v>
      </c>
      <c r="AG33" s="150">
        <v>411</v>
      </c>
      <c r="AH33" s="150">
        <v>398</v>
      </c>
      <c r="AI33" s="150">
        <v>339</v>
      </c>
      <c r="AJ33" s="150">
        <v>329</v>
      </c>
    </row>
    <row r="34" spans="1:36">
      <c r="A34" s="41" t="s">
        <v>44</v>
      </c>
      <c r="P34" s="1">
        <v>3755</v>
      </c>
      <c r="Q34" s="1">
        <v>3769</v>
      </c>
      <c r="R34" s="1">
        <v>4083</v>
      </c>
      <c r="S34" s="1">
        <v>4323</v>
      </c>
      <c r="T34" s="1">
        <v>4720</v>
      </c>
      <c r="U34" s="1">
        <v>4748</v>
      </c>
      <c r="V34" s="1">
        <v>4560</v>
      </c>
      <c r="W34" s="1">
        <v>4479</v>
      </c>
      <c r="X34" s="1">
        <v>4852</v>
      </c>
      <c r="Y34" s="1">
        <v>4858</v>
      </c>
      <c r="Z34" s="37">
        <v>6527</v>
      </c>
      <c r="AA34" s="37">
        <v>7863</v>
      </c>
      <c r="AB34" s="37">
        <v>8078</v>
      </c>
      <c r="AC34">
        <v>7990</v>
      </c>
      <c r="AD34">
        <v>7742</v>
      </c>
      <c r="AE34" s="148">
        <v>8714</v>
      </c>
      <c r="AF34" s="150">
        <v>7621</v>
      </c>
      <c r="AG34" s="150">
        <v>6599</v>
      </c>
      <c r="AH34" s="150">
        <v>6390</v>
      </c>
      <c r="AI34" s="150">
        <v>5880</v>
      </c>
      <c r="AJ34" s="150">
        <v>5543</v>
      </c>
    </row>
    <row r="35" spans="1:36">
      <c r="A35" s="41" t="s">
        <v>45</v>
      </c>
      <c r="P35" s="1">
        <v>9138</v>
      </c>
      <c r="Q35" s="1">
        <v>9585</v>
      </c>
      <c r="R35" s="1">
        <v>10005</v>
      </c>
      <c r="S35" s="1">
        <v>11013</v>
      </c>
      <c r="T35" s="1">
        <v>12287</v>
      </c>
      <c r="U35" s="1">
        <v>12923</v>
      </c>
      <c r="V35" s="1">
        <v>12938</v>
      </c>
      <c r="W35" s="1">
        <v>13135</v>
      </c>
      <c r="X35" s="1">
        <v>13770</v>
      </c>
      <c r="Y35" s="1">
        <v>14542</v>
      </c>
      <c r="Z35" s="37">
        <v>19765</v>
      </c>
      <c r="AA35" s="37">
        <v>25392</v>
      </c>
      <c r="AB35" s="37">
        <v>28982</v>
      </c>
      <c r="AC35">
        <v>30945</v>
      </c>
      <c r="AD35">
        <v>31109</v>
      </c>
      <c r="AE35" s="148">
        <v>35898</v>
      </c>
      <c r="AF35" s="150">
        <v>39097</v>
      </c>
      <c r="AG35" s="150">
        <v>42662</v>
      </c>
      <c r="AH35" s="150">
        <v>50227</v>
      </c>
      <c r="AI35" s="150">
        <v>70907</v>
      </c>
      <c r="AJ35" s="150">
        <v>72412</v>
      </c>
    </row>
    <row r="36" spans="1:36">
      <c r="A36" s="41" t="s">
        <v>46</v>
      </c>
      <c r="P36" s="1">
        <v>5996</v>
      </c>
      <c r="Q36" s="1">
        <v>6119</v>
      </c>
      <c r="R36" s="1">
        <v>6609</v>
      </c>
      <c r="S36" s="1">
        <v>6718</v>
      </c>
      <c r="T36" s="1">
        <v>7456</v>
      </c>
      <c r="U36" s="1">
        <v>7305</v>
      </c>
      <c r="V36" s="1">
        <v>7033</v>
      </c>
      <c r="W36" s="1">
        <v>6704</v>
      </c>
      <c r="X36" s="1">
        <v>6756</v>
      </c>
      <c r="Y36" s="1">
        <v>6737</v>
      </c>
      <c r="Z36" s="37">
        <v>8505</v>
      </c>
      <c r="AA36" s="37">
        <v>9771</v>
      </c>
      <c r="AB36" s="37">
        <v>9698</v>
      </c>
      <c r="AC36">
        <v>9657</v>
      </c>
      <c r="AD36">
        <v>9614</v>
      </c>
      <c r="AE36" s="148">
        <v>11902</v>
      </c>
      <c r="AF36" s="150">
        <v>10517</v>
      </c>
      <c r="AG36" s="150">
        <v>9057</v>
      </c>
      <c r="AH36" s="150">
        <v>9087</v>
      </c>
      <c r="AI36" s="150">
        <v>8844</v>
      </c>
      <c r="AJ36" s="150">
        <v>8507</v>
      </c>
    </row>
    <row r="37" spans="1:36">
      <c r="A37" s="42" t="s">
        <v>47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/>
      <c r="AB37" s="1"/>
      <c r="AC37" s="136"/>
      <c r="AD37" s="136"/>
      <c r="AE37" s="149">
        <v>1326</v>
      </c>
      <c r="AF37" s="150">
        <v>784</v>
      </c>
      <c r="AG37" s="150">
        <v>809</v>
      </c>
      <c r="AH37" s="150">
        <v>578</v>
      </c>
      <c r="AI37" s="150"/>
      <c r="AJ37" s="150"/>
    </row>
    <row r="38" spans="1:36">
      <c r="A38" s="39" t="s">
        <v>49</v>
      </c>
      <c r="B38" s="39">
        <f t="shared" ref="B38:Y38" si="25">SUM(B40:B51)</f>
        <v>0</v>
      </c>
      <c r="C38" s="39">
        <f t="shared" si="25"/>
        <v>0</v>
      </c>
      <c r="D38" s="39">
        <f t="shared" si="25"/>
        <v>0</v>
      </c>
      <c r="E38" s="39">
        <f t="shared" si="25"/>
        <v>0</v>
      </c>
      <c r="F38" s="39">
        <f t="shared" si="25"/>
        <v>0</v>
      </c>
      <c r="G38" s="39">
        <f t="shared" si="25"/>
        <v>0</v>
      </c>
      <c r="H38" s="39">
        <f t="shared" si="25"/>
        <v>0</v>
      </c>
      <c r="I38" s="39">
        <f t="shared" si="25"/>
        <v>0</v>
      </c>
      <c r="J38" s="39">
        <f t="shared" si="25"/>
        <v>0</v>
      </c>
      <c r="K38" s="39">
        <f t="shared" si="25"/>
        <v>0</v>
      </c>
      <c r="L38" s="39">
        <f t="shared" si="25"/>
        <v>0</v>
      </c>
      <c r="M38" s="39">
        <f t="shared" si="25"/>
        <v>0</v>
      </c>
      <c r="N38" s="39">
        <f t="shared" si="25"/>
        <v>0</v>
      </c>
      <c r="O38" s="39">
        <f t="shared" si="25"/>
        <v>0</v>
      </c>
      <c r="P38" s="39">
        <f t="shared" si="25"/>
        <v>152448</v>
      </c>
      <c r="Q38" s="39">
        <f t="shared" si="25"/>
        <v>155322</v>
      </c>
      <c r="R38" s="39">
        <f t="shared" si="25"/>
        <v>171765</v>
      </c>
      <c r="S38" s="39">
        <f t="shared" si="25"/>
        <v>186351</v>
      </c>
      <c r="T38" s="39">
        <f t="shared" si="25"/>
        <v>199532</v>
      </c>
      <c r="U38" s="39">
        <f t="shared" si="25"/>
        <v>203977</v>
      </c>
      <c r="V38" s="39">
        <f t="shared" si="25"/>
        <v>194836</v>
      </c>
      <c r="W38" s="39">
        <f t="shared" si="25"/>
        <v>195126</v>
      </c>
      <c r="X38" s="39">
        <f t="shared" si="25"/>
        <v>205049</v>
      </c>
      <c r="Y38" s="39">
        <f t="shared" si="25"/>
        <v>207292</v>
      </c>
      <c r="Z38" s="39">
        <f>SUM(Z40:Z51)</f>
        <v>276774</v>
      </c>
      <c r="AA38" s="39">
        <f>SUM(AA40:AA51)</f>
        <v>321522</v>
      </c>
      <c r="AB38" s="39">
        <f>SUM(AB40:AB51)</f>
        <v>320887</v>
      </c>
      <c r="AC38" s="39">
        <f t="shared" ref="AC38:AD38" si="26">SUM(AC40:AC51)</f>
        <v>303319</v>
      </c>
      <c r="AD38" s="39">
        <f t="shared" si="26"/>
        <v>287574</v>
      </c>
      <c r="AE38" s="39">
        <f t="shared" ref="AE38:AF38" si="27">SUM(AE40:AE51)</f>
        <v>280575</v>
      </c>
      <c r="AF38" s="39">
        <f t="shared" si="27"/>
        <v>256224</v>
      </c>
      <c r="AG38" s="39">
        <f t="shared" ref="AG38:AH38" si="28">SUM(AG40:AG51)</f>
        <v>243970</v>
      </c>
      <c r="AH38" s="39">
        <f t="shared" si="28"/>
        <v>237773</v>
      </c>
      <c r="AI38" s="39">
        <f t="shared" ref="AI38:AJ38" si="29">SUM(AI40:AI51)</f>
        <v>230635</v>
      </c>
      <c r="AJ38" s="39">
        <f t="shared" si="29"/>
        <v>219775</v>
      </c>
    </row>
    <row r="39" spans="1:36">
      <c r="A39" s="40" t="s">
        <v>113</v>
      </c>
      <c r="B39" s="40">
        <f t="shared" ref="B39:Y39" si="30">(B38/B4)*100</f>
        <v>0</v>
      </c>
      <c r="C39" s="40">
        <f t="shared" si="30"/>
        <v>0</v>
      </c>
      <c r="D39" s="40">
        <f t="shared" si="30"/>
        <v>0</v>
      </c>
      <c r="E39" s="40">
        <f t="shared" si="30"/>
        <v>0</v>
      </c>
      <c r="F39" s="40">
        <f t="shared" si="30"/>
        <v>0</v>
      </c>
      <c r="G39" s="40">
        <f t="shared" si="30"/>
        <v>0</v>
      </c>
      <c r="H39" s="40">
        <f t="shared" si="30"/>
        <v>0</v>
      </c>
      <c r="I39" s="40">
        <f t="shared" si="30"/>
        <v>0</v>
      </c>
      <c r="J39" s="40">
        <f t="shared" si="30"/>
        <v>0</v>
      </c>
      <c r="K39" s="40">
        <f t="shared" si="30"/>
        <v>0</v>
      </c>
      <c r="L39" s="40">
        <f t="shared" si="30"/>
        <v>0</v>
      </c>
      <c r="M39" s="40">
        <f t="shared" si="30"/>
        <v>0</v>
      </c>
      <c r="N39" s="40">
        <f t="shared" si="30"/>
        <v>0</v>
      </c>
      <c r="O39" s="40">
        <f t="shared" si="30"/>
        <v>0</v>
      </c>
      <c r="P39" s="40">
        <f t="shared" si="30"/>
        <v>26.263896617606775</v>
      </c>
      <c r="Q39" s="40">
        <f t="shared" si="30"/>
        <v>26.434142696921786</v>
      </c>
      <c r="R39" s="40">
        <f t="shared" si="30"/>
        <v>26.987386560748135</v>
      </c>
      <c r="S39" s="40">
        <f t="shared" si="30"/>
        <v>28.177194059459836</v>
      </c>
      <c r="T39" s="40">
        <f t="shared" si="30"/>
        <v>28.33492617769895</v>
      </c>
      <c r="U39" s="40">
        <f t="shared" si="30"/>
        <v>28.804248823340849</v>
      </c>
      <c r="V39" s="40">
        <f t="shared" si="30"/>
        <v>28.868826687173378</v>
      </c>
      <c r="W39" s="40">
        <f t="shared" si="30"/>
        <v>29.173924289475611</v>
      </c>
      <c r="X39" s="40">
        <f t="shared" si="30"/>
        <v>29.697878195379822</v>
      </c>
      <c r="Y39" s="40">
        <f t="shared" si="30"/>
        <v>29.377826467141055</v>
      </c>
      <c r="Z39" s="40">
        <f>(Z38/Z4)*100</f>
        <v>29.928502223221855</v>
      </c>
      <c r="AA39" s="40">
        <f>(AA38/AA4)*100</f>
        <v>29.907743482604467</v>
      </c>
      <c r="AB39" s="40">
        <f>(AB38/AB4)*100</f>
        <v>29.211272785533783</v>
      </c>
      <c r="AC39" s="40">
        <f t="shared" ref="AC39:AD39" si="31">(AC38/AC4)*100</f>
        <v>28.163559398360803</v>
      </c>
      <c r="AD39" s="40">
        <f t="shared" si="31"/>
        <v>27.262592076448339</v>
      </c>
      <c r="AE39" s="40">
        <f t="shared" ref="AE39:AF39" si="32">(AE38/AE4)*100</f>
        <v>24.947606247949373</v>
      </c>
      <c r="AF39" s="40">
        <f t="shared" si="32"/>
        <v>23.894961545025474</v>
      </c>
      <c r="AG39" s="40">
        <f t="shared" ref="AG39:AH39" si="33">(AG38/AG4)*100</f>
        <v>23.562441871358359</v>
      </c>
      <c r="AH39" s="40">
        <f t="shared" si="33"/>
        <v>22.609905366135681</v>
      </c>
      <c r="AI39" s="40">
        <f t="shared" ref="AI39:AJ39" si="34">(AI38/AI4)*100</f>
        <v>21.901473519477101</v>
      </c>
      <c r="AJ39" s="40">
        <f t="shared" si="34"/>
        <v>21.449394459024361</v>
      </c>
    </row>
    <row r="40" spans="1:36">
      <c r="A40" s="41" t="s">
        <v>50</v>
      </c>
      <c r="P40" s="1">
        <v>30639</v>
      </c>
      <c r="Q40" s="1">
        <v>31061</v>
      </c>
      <c r="R40" s="1">
        <v>33932</v>
      </c>
      <c r="S40" s="1">
        <v>35592</v>
      </c>
      <c r="T40" s="1">
        <v>37070</v>
      </c>
      <c r="U40" s="1">
        <v>36495</v>
      </c>
      <c r="V40" s="1">
        <v>34989</v>
      </c>
      <c r="W40" s="1">
        <v>34838</v>
      </c>
      <c r="X40" s="1">
        <v>37232</v>
      </c>
      <c r="Y40" s="1">
        <v>36895</v>
      </c>
      <c r="Z40" s="37">
        <v>46391</v>
      </c>
      <c r="AA40" s="37">
        <v>54781</v>
      </c>
      <c r="AB40" s="37">
        <v>54749</v>
      </c>
      <c r="AC40">
        <v>52326</v>
      </c>
      <c r="AD40">
        <v>51995</v>
      </c>
      <c r="AE40">
        <v>51622</v>
      </c>
      <c r="AF40">
        <v>49036</v>
      </c>
      <c r="AG40">
        <v>47226</v>
      </c>
      <c r="AH40">
        <v>47157</v>
      </c>
      <c r="AI40">
        <v>47042</v>
      </c>
      <c r="AJ40">
        <v>45647</v>
      </c>
    </row>
    <row r="41" spans="1:36">
      <c r="A41" s="41" t="s">
        <v>51</v>
      </c>
      <c r="P41" s="1">
        <v>11755</v>
      </c>
      <c r="Q41" s="1">
        <v>11903</v>
      </c>
      <c r="R41" s="1">
        <v>13565</v>
      </c>
      <c r="S41" s="1">
        <v>15223</v>
      </c>
      <c r="T41" s="1">
        <v>15936</v>
      </c>
      <c r="U41" s="1">
        <v>15645</v>
      </c>
      <c r="V41" s="1">
        <v>14921</v>
      </c>
      <c r="W41" s="1">
        <v>15144</v>
      </c>
      <c r="X41" s="1">
        <v>16450</v>
      </c>
      <c r="Y41" s="1">
        <v>16954</v>
      </c>
      <c r="Z41" s="37">
        <v>22292</v>
      </c>
      <c r="AA41" s="37">
        <v>26914</v>
      </c>
      <c r="AB41" s="37">
        <v>27727</v>
      </c>
      <c r="AC41">
        <v>26494</v>
      </c>
      <c r="AD41">
        <v>26174</v>
      </c>
      <c r="AE41">
        <v>27079</v>
      </c>
      <c r="AF41">
        <v>26191</v>
      </c>
      <c r="AG41">
        <v>25518</v>
      </c>
      <c r="AH41">
        <v>24956</v>
      </c>
      <c r="AI41">
        <v>23942</v>
      </c>
      <c r="AJ41">
        <v>22622</v>
      </c>
    </row>
    <row r="42" spans="1:36">
      <c r="A42" s="41" t="s">
        <v>52</v>
      </c>
      <c r="P42" s="1">
        <v>11424</v>
      </c>
      <c r="Q42" s="1">
        <v>11469</v>
      </c>
      <c r="R42" s="1">
        <v>12804</v>
      </c>
      <c r="S42" s="1">
        <v>13514</v>
      </c>
      <c r="T42" s="1">
        <v>14337</v>
      </c>
      <c r="U42" s="1">
        <v>14126</v>
      </c>
      <c r="V42" s="1">
        <v>12916</v>
      </c>
      <c r="W42" s="1">
        <v>12778</v>
      </c>
      <c r="X42" s="1">
        <v>13651</v>
      </c>
      <c r="Y42" s="1">
        <v>12954</v>
      </c>
      <c r="Z42" s="37">
        <v>16117</v>
      </c>
      <c r="AA42" s="37">
        <v>18676</v>
      </c>
      <c r="AB42" s="37">
        <v>18301</v>
      </c>
      <c r="AC42">
        <v>17732</v>
      </c>
      <c r="AD42">
        <v>17275</v>
      </c>
      <c r="AE42">
        <v>16243</v>
      </c>
      <c r="AF42">
        <v>15125</v>
      </c>
      <c r="AG42">
        <v>14407</v>
      </c>
      <c r="AH42">
        <v>14680</v>
      </c>
      <c r="AI42">
        <v>14393</v>
      </c>
      <c r="AJ42">
        <v>13537</v>
      </c>
    </row>
    <row r="43" spans="1:36">
      <c r="A43" s="41" t="s">
        <v>53</v>
      </c>
      <c r="P43" s="1">
        <v>6172</v>
      </c>
      <c r="Q43" s="1">
        <v>6301</v>
      </c>
      <c r="R43" s="1">
        <v>7243</v>
      </c>
      <c r="S43" s="1">
        <v>7072</v>
      </c>
      <c r="T43" s="1">
        <v>8340</v>
      </c>
      <c r="U43" s="1">
        <v>8527</v>
      </c>
      <c r="V43" s="1">
        <v>8100</v>
      </c>
      <c r="W43" s="1">
        <v>7928</v>
      </c>
      <c r="X43" s="1">
        <v>7952</v>
      </c>
      <c r="Y43" s="1">
        <v>8410</v>
      </c>
      <c r="Z43" s="37">
        <v>10737</v>
      </c>
      <c r="AA43" s="37">
        <v>12248</v>
      </c>
      <c r="AB43" s="37">
        <v>13521</v>
      </c>
      <c r="AC43">
        <v>13173</v>
      </c>
      <c r="AD43">
        <v>12387</v>
      </c>
      <c r="AE43">
        <v>11649</v>
      </c>
      <c r="AF43">
        <v>10336</v>
      </c>
      <c r="AG43">
        <v>7824</v>
      </c>
      <c r="AH43">
        <v>8226</v>
      </c>
      <c r="AI43">
        <v>8050</v>
      </c>
      <c r="AJ43">
        <v>7476</v>
      </c>
    </row>
    <row r="44" spans="1:36">
      <c r="A44" s="41" t="s">
        <v>54</v>
      </c>
      <c r="P44" s="1">
        <v>25099</v>
      </c>
      <c r="Q44" s="1">
        <v>27421</v>
      </c>
      <c r="R44" s="1">
        <v>30955</v>
      </c>
      <c r="S44" s="1">
        <v>35654</v>
      </c>
      <c r="T44" s="1">
        <v>38352</v>
      </c>
      <c r="U44" s="1">
        <v>41334</v>
      </c>
      <c r="V44" s="1">
        <v>40728</v>
      </c>
      <c r="W44" s="1">
        <v>40851</v>
      </c>
      <c r="X44" s="1">
        <v>42001</v>
      </c>
      <c r="Y44" s="1">
        <v>43133</v>
      </c>
      <c r="Z44" s="37">
        <v>59861</v>
      </c>
      <c r="AA44" s="37">
        <v>65332</v>
      </c>
      <c r="AB44" s="37">
        <v>62338</v>
      </c>
      <c r="AC44">
        <v>55881</v>
      </c>
      <c r="AD44">
        <v>49214</v>
      </c>
      <c r="AE44">
        <v>49087</v>
      </c>
      <c r="AF44">
        <v>38987</v>
      </c>
      <c r="AG44">
        <v>31967</v>
      </c>
      <c r="AH44">
        <v>26655</v>
      </c>
      <c r="AI44">
        <v>21785</v>
      </c>
      <c r="AJ44">
        <v>19111</v>
      </c>
    </row>
    <row r="45" spans="1:36">
      <c r="A45" s="41" t="s">
        <v>55</v>
      </c>
      <c r="P45" s="1">
        <v>9860</v>
      </c>
      <c r="Q45" s="1">
        <v>10098</v>
      </c>
      <c r="R45" s="1">
        <v>10454</v>
      </c>
      <c r="S45" s="1">
        <v>11113</v>
      </c>
      <c r="T45" s="1">
        <v>11554</v>
      </c>
      <c r="U45" s="1">
        <v>11424</v>
      </c>
      <c r="V45" s="1">
        <v>10610</v>
      </c>
      <c r="W45" s="1">
        <v>10644</v>
      </c>
      <c r="X45" s="1">
        <v>11498</v>
      </c>
      <c r="Y45" s="1">
        <v>11399</v>
      </c>
      <c r="Z45" s="37">
        <v>14422</v>
      </c>
      <c r="AA45" s="37">
        <v>16886</v>
      </c>
      <c r="AB45" s="37">
        <v>16452</v>
      </c>
      <c r="AC45">
        <v>16272</v>
      </c>
      <c r="AD45">
        <v>15906</v>
      </c>
      <c r="AE45">
        <v>15183</v>
      </c>
      <c r="AF45">
        <v>14474</v>
      </c>
      <c r="AG45">
        <v>14240</v>
      </c>
      <c r="AH45">
        <v>14961</v>
      </c>
      <c r="AI45">
        <v>15086</v>
      </c>
      <c r="AJ45">
        <v>14714</v>
      </c>
    </row>
    <row r="46" spans="1:36">
      <c r="A46" s="41" t="s">
        <v>56</v>
      </c>
      <c r="P46" s="1">
        <v>19293</v>
      </c>
      <c r="Q46" s="1">
        <v>18867</v>
      </c>
      <c r="R46" s="1">
        <v>20491</v>
      </c>
      <c r="S46" s="1">
        <v>22270</v>
      </c>
      <c r="T46" s="1">
        <v>23411</v>
      </c>
      <c r="U46" s="1">
        <v>24509</v>
      </c>
      <c r="V46" s="1">
        <v>24005</v>
      </c>
      <c r="W46" s="1">
        <v>24163</v>
      </c>
      <c r="X46" s="1">
        <v>25630</v>
      </c>
      <c r="Y46" s="1">
        <v>26719</v>
      </c>
      <c r="Z46" s="37">
        <v>35912</v>
      </c>
      <c r="AA46" s="37">
        <v>43080</v>
      </c>
      <c r="AB46" s="37">
        <v>45818</v>
      </c>
      <c r="AC46">
        <v>45822</v>
      </c>
      <c r="AD46">
        <v>43846</v>
      </c>
      <c r="AE46">
        <v>43484</v>
      </c>
      <c r="AF46">
        <v>40142</v>
      </c>
      <c r="AG46">
        <v>36287</v>
      </c>
      <c r="AH46">
        <v>34394</v>
      </c>
      <c r="AI46">
        <v>33933</v>
      </c>
      <c r="AJ46">
        <v>31538</v>
      </c>
    </row>
    <row r="47" spans="1:36">
      <c r="A47" s="41" t="s">
        <v>57</v>
      </c>
      <c r="P47" s="1">
        <v>4576</v>
      </c>
      <c r="Q47" s="1">
        <v>4528</v>
      </c>
      <c r="R47" s="1">
        <v>4906</v>
      </c>
      <c r="S47" s="1">
        <v>5348</v>
      </c>
      <c r="T47" s="1">
        <v>5936</v>
      </c>
      <c r="U47" s="1">
        <v>6005</v>
      </c>
      <c r="V47" s="1">
        <v>5387</v>
      </c>
      <c r="W47" s="1">
        <v>5497</v>
      </c>
      <c r="X47" s="1">
        <v>5715</v>
      </c>
      <c r="Y47" s="1">
        <v>5653</v>
      </c>
      <c r="Z47" s="37">
        <v>6887</v>
      </c>
      <c r="AA47" s="37">
        <v>8377</v>
      </c>
      <c r="AB47" s="37">
        <v>8626</v>
      </c>
      <c r="AC47">
        <v>8486</v>
      </c>
      <c r="AD47">
        <v>8273</v>
      </c>
      <c r="AE47">
        <v>7982</v>
      </c>
      <c r="AF47">
        <v>7700</v>
      </c>
      <c r="AG47">
        <v>7014</v>
      </c>
      <c r="AH47">
        <v>7306</v>
      </c>
      <c r="AI47">
        <v>7798</v>
      </c>
      <c r="AJ47">
        <v>8019</v>
      </c>
    </row>
    <row r="48" spans="1:36">
      <c r="A48" s="41" t="s">
        <v>58</v>
      </c>
      <c r="P48" s="1">
        <v>2027</v>
      </c>
      <c r="Q48" s="1">
        <v>1636</v>
      </c>
      <c r="R48" s="1">
        <v>1716</v>
      </c>
      <c r="S48" s="1">
        <v>2643</v>
      </c>
      <c r="T48" s="1">
        <v>2312</v>
      </c>
      <c r="U48" s="1">
        <v>2234</v>
      </c>
      <c r="V48" s="1">
        <v>2011</v>
      </c>
      <c r="W48" s="1">
        <v>1996</v>
      </c>
      <c r="X48" s="1">
        <v>1966</v>
      </c>
      <c r="Y48" s="1">
        <v>1864</v>
      </c>
      <c r="Z48" s="37">
        <v>2269</v>
      </c>
      <c r="AA48" s="37">
        <v>2561</v>
      </c>
      <c r="AB48" s="37">
        <v>2355</v>
      </c>
      <c r="AC48">
        <v>1986</v>
      </c>
      <c r="AD48">
        <v>1936</v>
      </c>
      <c r="AE48">
        <v>1730</v>
      </c>
      <c r="AF48">
        <v>1665</v>
      </c>
      <c r="AG48">
        <v>1776</v>
      </c>
      <c r="AH48">
        <v>1820</v>
      </c>
      <c r="AI48">
        <v>1847</v>
      </c>
      <c r="AJ48">
        <v>1741</v>
      </c>
    </row>
    <row r="49" spans="1:36">
      <c r="A49" s="41" t="s">
        <v>59</v>
      </c>
      <c r="P49" s="1">
        <v>21103</v>
      </c>
      <c r="Q49" s="1">
        <v>21217</v>
      </c>
      <c r="R49" s="1">
        <v>23765</v>
      </c>
      <c r="S49" s="1">
        <v>25042</v>
      </c>
      <c r="T49" s="1">
        <v>28449</v>
      </c>
      <c r="U49" s="1">
        <v>29573</v>
      </c>
      <c r="V49" s="1">
        <v>27785</v>
      </c>
      <c r="W49" s="1">
        <v>28136</v>
      </c>
      <c r="X49" s="1">
        <v>29672</v>
      </c>
      <c r="Y49" s="1">
        <v>29997</v>
      </c>
      <c r="Z49" s="37">
        <v>44635</v>
      </c>
      <c r="AA49" s="37">
        <v>52577</v>
      </c>
      <c r="AB49" s="37">
        <v>51447</v>
      </c>
      <c r="AC49">
        <v>46488</v>
      </c>
      <c r="AD49">
        <v>42863</v>
      </c>
      <c r="AE49">
        <v>39703</v>
      </c>
      <c r="AF49">
        <v>37222</v>
      </c>
      <c r="AG49">
        <v>36506</v>
      </c>
      <c r="AH49">
        <v>36275</v>
      </c>
      <c r="AI49">
        <v>35806</v>
      </c>
      <c r="AJ49">
        <v>35241</v>
      </c>
    </row>
    <row r="50" spans="1:36">
      <c r="A50" s="41" t="s">
        <v>60</v>
      </c>
      <c r="P50" s="1">
        <v>1974</v>
      </c>
      <c r="Q50" s="1">
        <v>2035</v>
      </c>
      <c r="R50" s="1">
        <v>2259</v>
      </c>
      <c r="S50" s="1">
        <v>2397</v>
      </c>
      <c r="T50" s="1">
        <v>2527</v>
      </c>
      <c r="U50" s="1">
        <v>2453</v>
      </c>
      <c r="V50" s="1">
        <v>2470</v>
      </c>
      <c r="W50" s="1">
        <v>2299</v>
      </c>
      <c r="X50" s="1">
        <v>2145</v>
      </c>
      <c r="Y50" s="1">
        <v>1868</v>
      </c>
      <c r="Z50" s="37">
        <v>2283</v>
      </c>
      <c r="AA50" s="37">
        <v>2485</v>
      </c>
      <c r="AB50" s="37">
        <v>2457</v>
      </c>
      <c r="AC50">
        <v>2167</v>
      </c>
      <c r="AD50">
        <v>2057</v>
      </c>
      <c r="AE50">
        <v>1908</v>
      </c>
      <c r="AF50">
        <v>1748</v>
      </c>
      <c r="AG50">
        <v>1585</v>
      </c>
      <c r="AH50">
        <v>1646</v>
      </c>
      <c r="AI50">
        <v>1607</v>
      </c>
      <c r="AJ50">
        <v>1505</v>
      </c>
    </row>
    <row r="51" spans="1:36">
      <c r="A51" s="42" t="s">
        <v>61</v>
      </c>
      <c r="P51" s="1">
        <v>8526</v>
      </c>
      <c r="Q51" s="1">
        <v>8786</v>
      </c>
      <c r="R51" s="1">
        <v>9675</v>
      </c>
      <c r="S51" s="1">
        <v>10483</v>
      </c>
      <c r="T51" s="1">
        <v>11308</v>
      </c>
      <c r="U51" s="1">
        <v>11652</v>
      </c>
      <c r="V51" s="1">
        <v>10914</v>
      </c>
      <c r="W51" s="1">
        <v>10852</v>
      </c>
      <c r="X51" s="1">
        <v>11137</v>
      </c>
      <c r="Y51" s="1">
        <v>11446</v>
      </c>
      <c r="Z51" s="37">
        <v>14968</v>
      </c>
      <c r="AA51" s="37">
        <v>17605</v>
      </c>
      <c r="AB51" s="37">
        <v>17096</v>
      </c>
      <c r="AC51" s="136">
        <v>16492</v>
      </c>
      <c r="AD51" s="136">
        <v>15648</v>
      </c>
      <c r="AE51" s="136">
        <v>14905</v>
      </c>
      <c r="AF51">
        <v>13598</v>
      </c>
      <c r="AG51">
        <v>19620</v>
      </c>
      <c r="AH51">
        <v>19697</v>
      </c>
      <c r="AI51">
        <v>19346</v>
      </c>
      <c r="AJ51">
        <v>18624</v>
      </c>
    </row>
    <row r="52" spans="1:36">
      <c r="A52" s="39" t="s">
        <v>62</v>
      </c>
      <c r="B52" s="39">
        <f t="shared" ref="B52:Y52" si="35">SUM(B54:B62)</f>
        <v>0</v>
      </c>
      <c r="C52" s="39">
        <f t="shared" si="35"/>
        <v>0</v>
      </c>
      <c r="D52" s="39">
        <f t="shared" si="35"/>
        <v>0</v>
      </c>
      <c r="E52" s="39">
        <f t="shared" si="35"/>
        <v>0</v>
      </c>
      <c r="F52" s="39">
        <f t="shared" si="35"/>
        <v>0</v>
      </c>
      <c r="G52" s="39">
        <f t="shared" si="35"/>
        <v>0</v>
      </c>
      <c r="H52" s="39">
        <f t="shared" si="35"/>
        <v>0</v>
      </c>
      <c r="I52" s="39">
        <f t="shared" si="35"/>
        <v>0</v>
      </c>
      <c r="J52" s="39">
        <f t="shared" si="35"/>
        <v>0</v>
      </c>
      <c r="K52" s="39">
        <f t="shared" si="35"/>
        <v>0</v>
      </c>
      <c r="L52" s="39">
        <f t="shared" si="35"/>
        <v>0</v>
      </c>
      <c r="M52" s="39">
        <f t="shared" si="35"/>
        <v>0</v>
      </c>
      <c r="N52" s="39">
        <f t="shared" si="35"/>
        <v>0</v>
      </c>
      <c r="O52" s="39">
        <f t="shared" si="35"/>
        <v>0</v>
      </c>
      <c r="P52" s="39">
        <f t="shared" si="35"/>
        <v>193363</v>
      </c>
      <c r="Q52" s="39">
        <f t="shared" si="35"/>
        <v>191865</v>
      </c>
      <c r="R52" s="39">
        <f t="shared" si="35"/>
        <v>200536</v>
      </c>
      <c r="S52" s="39">
        <f t="shared" si="35"/>
        <v>199930</v>
      </c>
      <c r="T52" s="39">
        <f t="shared" si="35"/>
        <v>214012</v>
      </c>
      <c r="U52" s="39">
        <f t="shared" si="35"/>
        <v>211788</v>
      </c>
      <c r="V52" s="39">
        <f t="shared" si="35"/>
        <v>201395</v>
      </c>
      <c r="W52" s="39">
        <f t="shared" si="35"/>
        <v>199891</v>
      </c>
      <c r="X52" s="39">
        <f t="shared" si="35"/>
        <v>206711</v>
      </c>
      <c r="Y52" s="39">
        <f t="shared" si="35"/>
        <v>208771</v>
      </c>
      <c r="Z52" s="39">
        <f>SUM(Z54:Z62)</f>
        <v>256544</v>
      </c>
      <c r="AA52" s="39">
        <f>SUM(AA54:AA62)</f>
        <v>292576</v>
      </c>
      <c r="AB52" s="39">
        <f>SUM(AB54:AB62)</f>
        <v>294785</v>
      </c>
      <c r="AC52" s="39">
        <f t="shared" ref="AC52:AD52" si="36">SUM(AC54:AC62)</f>
        <v>294451</v>
      </c>
      <c r="AD52" s="39">
        <f t="shared" si="36"/>
        <v>296103</v>
      </c>
      <c r="AE52" s="39">
        <f t="shared" ref="AE52:AF52" si="37">SUM(AE54:AE62)</f>
        <v>308993</v>
      </c>
      <c r="AF52" s="39">
        <f t="shared" si="37"/>
        <v>312180</v>
      </c>
      <c r="AG52" s="39">
        <f t="shared" ref="AG52:AH52" si="38">SUM(AG54:AG62)</f>
        <v>305636</v>
      </c>
      <c r="AH52" s="39">
        <f t="shared" si="38"/>
        <v>319636</v>
      </c>
      <c r="AI52" s="39">
        <f t="shared" ref="AI52:AJ52" si="39">SUM(AI54:AI62)</f>
        <v>322625</v>
      </c>
      <c r="AJ52" s="39">
        <f t="shared" si="39"/>
        <v>316870</v>
      </c>
    </row>
    <row r="53" spans="1:36">
      <c r="A53" s="40" t="s">
        <v>113</v>
      </c>
      <c r="B53" s="40">
        <f t="shared" ref="B53:Y53" si="40">(B52/B4)*100</f>
        <v>0</v>
      </c>
      <c r="C53" s="40">
        <f t="shared" si="40"/>
        <v>0</v>
      </c>
      <c r="D53" s="40">
        <f t="shared" si="40"/>
        <v>0</v>
      </c>
      <c r="E53" s="40">
        <f t="shared" si="40"/>
        <v>0</v>
      </c>
      <c r="F53" s="40">
        <f t="shared" si="40"/>
        <v>0</v>
      </c>
      <c r="G53" s="40">
        <f t="shared" si="40"/>
        <v>0</v>
      </c>
      <c r="H53" s="40">
        <f t="shared" si="40"/>
        <v>0</v>
      </c>
      <c r="I53" s="40">
        <f t="shared" si="40"/>
        <v>0</v>
      </c>
      <c r="J53" s="40">
        <f t="shared" si="40"/>
        <v>0</v>
      </c>
      <c r="K53" s="40">
        <f t="shared" si="40"/>
        <v>0</v>
      </c>
      <c r="L53" s="40">
        <f t="shared" si="40"/>
        <v>0</v>
      </c>
      <c r="M53" s="40">
        <f t="shared" si="40"/>
        <v>0</v>
      </c>
      <c r="N53" s="40">
        <f t="shared" si="40"/>
        <v>0</v>
      </c>
      <c r="O53" s="40">
        <f t="shared" si="40"/>
        <v>0</v>
      </c>
      <c r="P53" s="40">
        <f t="shared" si="40"/>
        <v>33.312774465196647</v>
      </c>
      <c r="Q53" s="40">
        <f t="shared" si="40"/>
        <v>32.653370343833444</v>
      </c>
      <c r="R53" s="40">
        <f t="shared" si="40"/>
        <v>31.507830764976497</v>
      </c>
      <c r="S53" s="40">
        <f t="shared" si="40"/>
        <v>30.230406106260794</v>
      </c>
      <c r="T53" s="40">
        <f t="shared" si="40"/>
        <v>30.391186482076591</v>
      </c>
      <c r="U53" s="40">
        <f t="shared" si="40"/>
        <v>29.90726527891729</v>
      </c>
      <c r="V53" s="40">
        <f t="shared" si="40"/>
        <v>29.840672928325784</v>
      </c>
      <c r="W53" s="40">
        <f t="shared" si="40"/>
        <v>29.886354971390638</v>
      </c>
      <c r="X53" s="40">
        <f t="shared" si="40"/>
        <v>29.938590774132813</v>
      </c>
      <c r="Y53" s="40">
        <f t="shared" si="40"/>
        <v>29.58743323124629</v>
      </c>
      <c r="Z53" s="40">
        <f>(Z52/Z4)*100</f>
        <v>27.740964376546305</v>
      </c>
      <c r="AA53" s="40">
        <f>(AA52/AA4)*100</f>
        <v>27.215207535305463</v>
      </c>
      <c r="AB53" s="40">
        <f>(AB52/AB4)*100</f>
        <v>26.83513214335132</v>
      </c>
      <c r="AC53" s="40">
        <f t="shared" ref="AC53:AD53" si="41">(AC52/AC4)*100</f>
        <v>27.340154188846515</v>
      </c>
      <c r="AD53" s="40">
        <f t="shared" si="41"/>
        <v>28.071158385711442</v>
      </c>
      <c r="AE53" s="40">
        <f t="shared" ref="AE53:AF53" si="42">(AE52/AE4)*100</f>
        <v>27.474421090163492</v>
      </c>
      <c r="AF53" s="40">
        <f t="shared" si="42"/>
        <v>29.11331138037831</v>
      </c>
      <c r="AG53" s="40">
        <f t="shared" ref="AG53:AH53" si="43">(AG52/AG4)*100</f>
        <v>29.518098470281114</v>
      </c>
      <c r="AH53" s="40">
        <f t="shared" si="43"/>
        <v>30.394282410577084</v>
      </c>
      <c r="AI53" s="40">
        <f t="shared" ref="AI53:AJ53" si="44">(AI52/AI4)*100</f>
        <v>30.636993059255101</v>
      </c>
      <c r="AJ53" s="40">
        <f t="shared" si="44"/>
        <v>30.925581263706288</v>
      </c>
    </row>
    <row r="54" spans="1:36">
      <c r="A54" s="41" t="s">
        <v>63</v>
      </c>
      <c r="P54" s="1">
        <v>5284</v>
      </c>
      <c r="Q54" s="1">
        <v>5796</v>
      </c>
      <c r="R54" s="1">
        <v>6336</v>
      </c>
      <c r="S54" s="1">
        <v>6581</v>
      </c>
      <c r="T54" s="1">
        <v>6720</v>
      </c>
      <c r="U54" s="1">
        <v>6501</v>
      </c>
      <c r="V54" s="1">
        <v>7223</v>
      </c>
      <c r="W54" s="1">
        <v>7217</v>
      </c>
      <c r="X54" s="1">
        <v>7459</v>
      </c>
      <c r="Y54" s="1">
        <v>8261</v>
      </c>
      <c r="Z54" s="37">
        <v>10750</v>
      </c>
      <c r="AA54" s="37">
        <v>12943</v>
      </c>
      <c r="AB54" s="37">
        <v>13028</v>
      </c>
      <c r="AC54">
        <v>12880</v>
      </c>
      <c r="AD54">
        <v>13192</v>
      </c>
      <c r="AE54">
        <v>13491</v>
      </c>
      <c r="AF54">
        <v>13300</v>
      </c>
      <c r="AG54">
        <v>13163</v>
      </c>
      <c r="AH54">
        <v>13628</v>
      </c>
      <c r="AI54">
        <v>13241</v>
      </c>
      <c r="AJ54">
        <v>12855</v>
      </c>
    </row>
    <row r="55" spans="1:36">
      <c r="A55" s="41" t="s">
        <v>64</v>
      </c>
      <c r="P55" s="1">
        <v>2263</v>
      </c>
      <c r="Q55" s="1">
        <v>2130</v>
      </c>
      <c r="R55" s="1">
        <v>2366</v>
      </c>
      <c r="S55" s="1">
        <v>2476</v>
      </c>
      <c r="T55" s="1">
        <v>2758</v>
      </c>
      <c r="U55" s="1">
        <v>2863</v>
      </c>
      <c r="V55" s="1">
        <v>2707</v>
      </c>
      <c r="W55" s="1">
        <v>2707</v>
      </c>
      <c r="X55" s="1">
        <v>2938</v>
      </c>
      <c r="Y55" s="1">
        <v>2981</v>
      </c>
      <c r="Z55" s="37">
        <v>3815</v>
      </c>
      <c r="AA55" s="37">
        <v>4401</v>
      </c>
      <c r="AB55" s="37">
        <v>4394</v>
      </c>
      <c r="AC55">
        <v>4181</v>
      </c>
      <c r="AD55">
        <v>4249</v>
      </c>
      <c r="AE55">
        <v>4168</v>
      </c>
      <c r="AF55">
        <v>3957</v>
      </c>
      <c r="AG55">
        <v>3990</v>
      </c>
      <c r="AH55">
        <v>3977</v>
      </c>
      <c r="AI55">
        <v>4076</v>
      </c>
      <c r="AJ55">
        <v>4278</v>
      </c>
    </row>
    <row r="56" spans="1:36">
      <c r="A56" s="41" t="s">
        <v>65</v>
      </c>
      <c r="P56" s="1">
        <v>25791</v>
      </c>
      <c r="Q56" s="1">
        <v>24862</v>
      </c>
      <c r="R56" s="1">
        <v>24052</v>
      </c>
      <c r="S56" s="1">
        <v>26148</v>
      </c>
      <c r="T56" s="1">
        <v>27061</v>
      </c>
      <c r="U56" s="1">
        <v>27492</v>
      </c>
      <c r="V56" s="1">
        <v>25822</v>
      </c>
      <c r="W56" s="1">
        <v>25974</v>
      </c>
      <c r="X56" s="1">
        <v>27661</v>
      </c>
      <c r="Y56" s="1">
        <v>27781</v>
      </c>
      <c r="Z56" s="37">
        <v>35350</v>
      </c>
      <c r="AA56" s="37">
        <v>40760</v>
      </c>
      <c r="AB56" s="37">
        <v>40556</v>
      </c>
      <c r="AC56">
        <v>40766</v>
      </c>
      <c r="AD56">
        <v>40626</v>
      </c>
      <c r="AE56">
        <v>40427</v>
      </c>
      <c r="AF56">
        <v>39825</v>
      </c>
      <c r="AG56">
        <v>38509</v>
      </c>
      <c r="AH56">
        <v>40195</v>
      </c>
      <c r="AI56">
        <v>38757</v>
      </c>
      <c r="AJ56">
        <v>37271</v>
      </c>
    </row>
    <row r="57" spans="1:36">
      <c r="A57" s="41" t="s">
        <v>66</v>
      </c>
      <c r="P57" s="1">
        <v>3199</v>
      </c>
      <c r="Q57" s="1">
        <v>3265</v>
      </c>
      <c r="R57" s="1">
        <v>3408</v>
      </c>
      <c r="S57" s="1">
        <v>4163</v>
      </c>
      <c r="T57" s="1">
        <v>3664</v>
      </c>
      <c r="U57" s="1">
        <v>3674</v>
      </c>
      <c r="V57" s="1">
        <v>3295</v>
      </c>
      <c r="W57" s="1">
        <v>3228</v>
      </c>
      <c r="X57" s="1">
        <v>3544</v>
      </c>
      <c r="Y57" s="1">
        <v>3645</v>
      </c>
      <c r="Z57" s="37">
        <v>4679</v>
      </c>
      <c r="AA57" s="37">
        <v>5767</v>
      </c>
      <c r="AB57" s="37">
        <v>7430</v>
      </c>
      <c r="AC57">
        <v>11946</v>
      </c>
      <c r="AD57">
        <v>19207</v>
      </c>
      <c r="AE57">
        <v>30793</v>
      </c>
      <c r="AF57">
        <v>40098</v>
      </c>
      <c r="AG57">
        <v>39080</v>
      </c>
      <c r="AH57">
        <v>48581</v>
      </c>
      <c r="AI57">
        <v>58432</v>
      </c>
      <c r="AJ57">
        <v>63755</v>
      </c>
    </row>
    <row r="58" spans="1:36">
      <c r="A58" s="41" t="s">
        <v>67</v>
      </c>
      <c r="P58" s="1">
        <v>10029</v>
      </c>
      <c r="Q58" s="1">
        <v>9928</v>
      </c>
      <c r="R58" s="1">
        <v>10558</v>
      </c>
      <c r="S58" s="1">
        <v>10751</v>
      </c>
      <c r="T58" s="1">
        <v>11276</v>
      </c>
      <c r="U58" s="1">
        <v>11449</v>
      </c>
      <c r="V58" s="1">
        <v>11062</v>
      </c>
      <c r="W58" s="1">
        <v>11587</v>
      </c>
      <c r="X58" s="1">
        <v>12177</v>
      </c>
      <c r="Y58" s="1">
        <v>12666</v>
      </c>
      <c r="Z58" s="37">
        <v>15659</v>
      </c>
      <c r="AA58" s="37">
        <v>17975</v>
      </c>
      <c r="AB58" s="37">
        <v>18499</v>
      </c>
      <c r="AC58">
        <v>18370</v>
      </c>
      <c r="AD58">
        <v>17796</v>
      </c>
      <c r="AE58">
        <v>18437</v>
      </c>
      <c r="AF58">
        <v>18337</v>
      </c>
      <c r="AG58">
        <v>18327</v>
      </c>
      <c r="AH58">
        <v>19414</v>
      </c>
      <c r="AI58">
        <v>19441</v>
      </c>
      <c r="AJ58">
        <v>19171</v>
      </c>
    </row>
    <row r="59" spans="1:36">
      <c r="A59" s="41" t="s">
        <v>68</v>
      </c>
      <c r="P59" s="1">
        <v>94961</v>
      </c>
      <c r="Q59" s="1">
        <v>93292</v>
      </c>
      <c r="R59" s="1">
        <v>97671</v>
      </c>
      <c r="S59" s="1">
        <v>96751</v>
      </c>
      <c r="T59" s="1">
        <v>101079</v>
      </c>
      <c r="U59" s="1">
        <v>97927</v>
      </c>
      <c r="V59" s="1">
        <v>92267</v>
      </c>
      <c r="W59" s="1">
        <v>89485</v>
      </c>
      <c r="X59" s="1">
        <v>90540</v>
      </c>
      <c r="Y59" s="1">
        <v>90604</v>
      </c>
      <c r="Z59" s="37">
        <v>107504</v>
      </c>
      <c r="AA59" s="37">
        <v>121141</v>
      </c>
      <c r="AB59" s="37">
        <v>121099</v>
      </c>
      <c r="AC59">
        <v>117746</v>
      </c>
      <c r="AD59">
        <v>112899</v>
      </c>
      <c r="AE59">
        <v>113261</v>
      </c>
      <c r="AF59">
        <v>111092</v>
      </c>
      <c r="AG59">
        <v>107531</v>
      </c>
      <c r="AH59">
        <v>107465</v>
      </c>
      <c r="AI59">
        <v>104048</v>
      </c>
      <c r="AJ59">
        <v>99323</v>
      </c>
    </row>
    <row r="60" spans="1:36">
      <c r="A60" s="41" t="s">
        <v>69</v>
      </c>
      <c r="P60" s="1">
        <v>41455</v>
      </c>
      <c r="Q60" s="1">
        <v>41946</v>
      </c>
      <c r="R60" s="1">
        <v>44973</v>
      </c>
      <c r="S60" s="1">
        <v>41085</v>
      </c>
      <c r="T60" s="1">
        <v>49350</v>
      </c>
      <c r="U60" s="1">
        <v>49934</v>
      </c>
      <c r="V60" s="1">
        <v>47985</v>
      </c>
      <c r="W60" s="1">
        <v>48687</v>
      </c>
      <c r="X60" s="1">
        <v>51094</v>
      </c>
      <c r="Y60" s="1">
        <v>51536</v>
      </c>
      <c r="Z60" s="37">
        <v>64429</v>
      </c>
      <c r="AA60" s="37">
        <v>73325</v>
      </c>
      <c r="AB60" s="37">
        <v>73611</v>
      </c>
      <c r="AC60">
        <v>73015</v>
      </c>
      <c r="AD60">
        <v>72269</v>
      </c>
      <c r="AE60">
        <v>72325</v>
      </c>
      <c r="AF60">
        <v>69660</v>
      </c>
      <c r="AG60">
        <v>69102</v>
      </c>
      <c r="AH60">
        <v>70411</v>
      </c>
      <c r="AI60">
        <v>69659</v>
      </c>
      <c r="AJ60">
        <v>66456</v>
      </c>
    </row>
    <row r="61" spans="1:36">
      <c r="A61" s="41" t="s">
        <v>70</v>
      </c>
      <c r="P61" s="1">
        <v>7296</v>
      </c>
      <c r="Q61" s="1">
        <v>7823</v>
      </c>
      <c r="R61" s="1">
        <v>8414</v>
      </c>
      <c r="S61" s="1">
        <v>9284</v>
      </c>
      <c r="T61" s="1">
        <v>9410</v>
      </c>
      <c r="U61" s="1">
        <v>9269</v>
      </c>
      <c r="V61" s="1">
        <v>8634</v>
      </c>
      <c r="W61" s="1">
        <v>8541</v>
      </c>
      <c r="X61" s="1">
        <v>8682</v>
      </c>
      <c r="Y61" s="1">
        <v>8784</v>
      </c>
      <c r="Z61" s="37">
        <v>11211</v>
      </c>
      <c r="AA61" s="37">
        <v>12810</v>
      </c>
      <c r="AB61" s="37">
        <v>12777</v>
      </c>
      <c r="AC61">
        <v>12139</v>
      </c>
      <c r="AD61">
        <v>12386</v>
      </c>
      <c r="AE61">
        <v>12537</v>
      </c>
      <c r="AF61">
        <v>12261</v>
      </c>
      <c r="AG61">
        <v>12190</v>
      </c>
      <c r="AH61">
        <v>12148</v>
      </c>
      <c r="AI61">
        <v>11246</v>
      </c>
      <c r="AJ61">
        <v>10648</v>
      </c>
    </row>
    <row r="62" spans="1:36">
      <c r="A62" s="42" t="s">
        <v>71</v>
      </c>
      <c r="P62" s="1">
        <v>3085</v>
      </c>
      <c r="Q62" s="1">
        <v>2823</v>
      </c>
      <c r="R62" s="1">
        <v>2758</v>
      </c>
      <c r="S62" s="1">
        <v>2691</v>
      </c>
      <c r="T62" s="1">
        <v>2694</v>
      </c>
      <c r="U62" s="1">
        <v>2679</v>
      </c>
      <c r="V62" s="1">
        <v>2400</v>
      </c>
      <c r="W62" s="1">
        <v>2465</v>
      </c>
      <c r="X62" s="1">
        <v>2616</v>
      </c>
      <c r="Y62" s="1">
        <v>2513</v>
      </c>
      <c r="Z62" s="37">
        <v>3147</v>
      </c>
      <c r="AA62" s="37">
        <v>3454</v>
      </c>
      <c r="AB62" s="37">
        <v>3391</v>
      </c>
      <c r="AC62" s="136">
        <v>3408</v>
      </c>
      <c r="AD62" s="136">
        <v>3479</v>
      </c>
      <c r="AE62" s="136">
        <v>3554</v>
      </c>
      <c r="AF62" s="136">
        <v>3650</v>
      </c>
      <c r="AG62" s="136">
        <v>3744</v>
      </c>
      <c r="AH62" s="136">
        <v>3817</v>
      </c>
      <c r="AI62" s="136">
        <v>3725</v>
      </c>
      <c r="AJ62" s="136">
        <v>3113</v>
      </c>
    </row>
    <row r="63" spans="1:36">
      <c r="A63" s="43" t="s">
        <v>72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19">
        <v>5948</v>
      </c>
      <c r="Q63" s="19">
        <v>6012</v>
      </c>
      <c r="R63" s="19">
        <v>6175</v>
      </c>
      <c r="S63" s="19">
        <v>6375</v>
      </c>
      <c r="T63" s="19">
        <v>6790</v>
      </c>
      <c r="U63" s="19">
        <v>6983</v>
      </c>
      <c r="V63" s="19">
        <v>6633</v>
      </c>
      <c r="W63" s="19">
        <v>6399</v>
      </c>
      <c r="X63" s="19">
        <v>6659</v>
      </c>
      <c r="Y63" s="19">
        <v>6603</v>
      </c>
      <c r="Z63" s="43">
        <v>8046</v>
      </c>
      <c r="AA63" s="43">
        <v>9169</v>
      </c>
      <c r="AB63" s="43">
        <v>9557</v>
      </c>
      <c r="AC63" s="136">
        <v>9372</v>
      </c>
      <c r="AD63" s="136">
        <v>9834</v>
      </c>
      <c r="AE63" s="136">
        <v>9873</v>
      </c>
      <c r="AF63" s="73">
        <v>9437</v>
      </c>
      <c r="AG63" s="73">
        <v>8844</v>
      </c>
      <c r="AH63" s="73">
        <v>9157</v>
      </c>
      <c r="AI63" s="73">
        <v>9119</v>
      </c>
      <c r="AJ63" s="73">
        <v>8900</v>
      </c>
    </row>
    <row r="64" spans="1:36">
      <c r="P64" s="1"/>
    </row>
    <row r="65" spans="1:26">
      <c r="A65" s="1"/>
      <c r="B65" s="1" t="s">
        <v>117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7"/>
      <c r="U76" s="27"/>
      <c r="W76" s="1"/>
      <c r="X76" s="1"/>
      <c r="Y76" s="1"/>
      <c r="Z76" s="63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27"/>
      <c r="Q77" s="27"/>
      <c r="R77" s="27"/>
      <c r="S77" s="27"/>
      <c r="Z77" s="27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26">
      <c r="I79" s="1"/>
      <c r="J79" s="1"/>
      <c r="K79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77"/>
  <sheetViews>
    <sheetView zoomScale="98" zoomScaleNormal="98" workbookViewId="0">
      <pane xSplit="2" ySplit="6" topLeftCell="V7" activePane="bottomRight" state="frozen"/>
      <selection pane="bottomRight" activeCell="AJ33" sqref="AJ33"/>
      <selection pane="bottomLeft" activeCell="AA1" sqref="AA1"/>
      <selection pane="topRight" activeCell="AA1" sqref="AA1"/>
    </sheetView>
  </sheetViews>
  <sheetFormatPr defaultColWidth="9.140625" defaultRowHeight="12.75"/>
  <cols>
    <col min="1" max="1" width="22.85546875" style="1" customWidth="1"/>
    <col min="2" max="23" width="9.140625" style="1"/>
    <col min="24" max="25" width="10.5703125" style="1" customWidth="1"/>
    <col min="26" max="26" width="12" style="1" customWidth="1"/>
    <col min="27" max="28" width="10.42578125" style="1" customWidth="1"/>
    <col min="29" max="31" width="9.85546875" style="1" bestFit="1" customWidth="1"/>
    <col min="32" max="36" width="9.85546875" style="1" customWidth="1"/>
    <col min="37" max="16384" width="9.140625" style="1"/>
  </cols>
  <sheetData>
    <row r="1" spans="1:36" s="49" customFormat="1"/>
    <row r="2" spans="1:36" s="49" customFormat="1">
      <c r="A2" s="50"/>
      <c r="B2" s="50" t="s">
        <v>215</v>
      </c>
      <c r="C2" s="5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0"/>
      <c r="X2" s="50"/>
      <c r="AC2" s="50"/>
      <c r="AD2" s="50"/>
      <c r="AE2" s="50"/>
      <c r="AF2" s="50"/>
      <c r="AG2" s="50"/>
      <c r="AH2" s="50"/>
      <c r="AI2" s="50"/>
      <c r="AJ2" s="50"/>
    </row>
    <row r="3" spans="1:36" s="49" customFormat="1">
      <c r="B3" s="51" t="s">
        <v>79</v>
      </c>
      <c r="C3" s="51" t="s">
        <v>80</v>
      </c>
      <c r="D3" s="51" t="s">
        <v>81</v>
      </c>
      <c r="E3" s="51" t="s">
        <v>82</v>
      </c>
      <c r="F3" s="51" t="s">
        <v>83</v>
      </c>
      <c r="G3" s="51" t="s">
        <v>84</v>
      </c>
      <c r="H3" s="51" t="s">
        <v>85</v>
      </c>
      <c r="I3" s="51" t="s">
        <v>86</v>
      </c>
      <c r="J3" s="51" t="s">
        <v>87</v>
      </c>
      <c r="K3" s="51" t="s">
        <v>88</v>
      </c>
      <c r="L3" s="51" t="s">
        <v>89</v>
      </c>
      <c r="M3" s="51" t="s">
        <v>90</v>
      </c>
      <c r="N3" s="51" t="s">
        <v>91</v>
      </c>
      <c r="O3" s="51" t="s">
        <v>92</v>
      </c>
      <c r="P3" s="51" t="s">
        <v>93</v>
      </c>
      <c r="Q3" s="51" t="s">
        <v>94</v>
      </c>
      <c r="R3" s="51" t="s">
        <v>95</v>
      </c>
      <c r="S3" s="51" t="s">
        <v>96</v>
      </c>
      <c r="T3" s="51" t="s">
        <v>97</v>
      </c>
      <c r="U3" s="51" t="s">
        <v>98</v>
      </c>
      <c r="V3" s="51" t="s">
        <v>99</v>
      </c>
      <c r="W3" s="51" t="s">
        <v>100</v>
      </c>
      <c r="X3" s="51" t="s">
        <v>101</v>
      </c>
      <c r="Y3" s="61" t="s">
        <v>102</v>
      </c>
      <c r="Z3" s="61" t="s">
        <v>103</v>
      </c>
      <c r="AA3" s="61" t="s">
        <v>104</v>
      </c>
      <c r="AB3" s="61" t="s">
        <v>105</v>
      </c>
      <c r="AC3" s="50" t="s">
        <v>106</v>
      </c>
      <c r="AD3" s="50" t="s">
        <v>107</v>
      </c>
      <c r="AE3" s="49" t="s">
        <v>108</v>
      </c>
      <c r="AF3" s="49" t="s">
        <v>109</v>
      </c>
      <c r="AG3" s="50" t="s">
        <v>110</v>
      </c>
      <c r="AH3" s="50" t="s">
        <v>111</v>
      </c>
      <c r="AI3" s="153" t="s">
        <v>112</v>
      </c>
      <c r="AJ3" s="179" t="s">
        <v>14</v>
      </c>
    </row>
    <row r="4" spans="1:36">
      <c r="A4" s="38" t="s">
        <v>15</v>
      </c>
      <c r="B4" s="16">
        <v>257822</v>
      </c>
      <c r="C4" s="16">
        <v>577643</v>
      </c>
      <c r="D4" s="16">
        <v>726476</v>
      </c>
      <c r="E4" s="16">
        <v>807093</v>
      </c>
      <c r="F4" s="16">
        <v>791976</v>
      </c>
      <c r="G4" s="16">
        <v>782251</v>
      </c>
      <c r="H4" s="16">
        <v>811118</v>
      </c>
      <c r="I4" s="16">
        <v>758495</v>
      </c>
      <c r="J4" s="16">
        <v>612589</v>
      </c>
      <c r="K4" s="16">
        <v>522554</v>
      </c>
      <c r="L4" s="16">
        <v>495052</v>
      </c>
      <c r="M4" s="16">
        <v>503601</v>
      </c>
      <c r="N4" s="16">
        <v>469178</v>
      </c>
      <c r="O4" s="16">
        <v>499425</v>
      </c>
      <c r="P4" s="38">
        <f t="shared" ref="P4:Z4" si="0">P5+P23+P38+P52+P63</f>
        <v>464158</v>
      </c>
      <c r="Q4" s="38">
        <f t="shared" si="0"/>
        <v>505211</v>
      </c>
      <c r="R4" s="38">
        <f t="shared" si="0"/>
        <v>589615</v>
      </c>
      <c r="S4" s="38">
        <f t="shared" si="0"/>
        <v>698602</v>
      </c>
      <c r="T4" s="38">
        <f t="shared" si="0"/>
        <v>819043</v>
      </c>
      <c r="U4" s="38">
        <f t="shared" si="0"/>
        <v>914787</v>
      </c>
      <c r="V4" s="38">
        <f t="shared" si="0"/>
        <v>939374</v>
      </c>
      <c r="W4" s="38">
        <f t="shared" si="0"/>
        <v>980961</v>
      </c>
      <c r="X4" s="38">
        <f t="shared" si="0"/>
        <v>1154595</v>
      </c>
      <c r="Y4" s="38">
        <f t="shared" si="0"/>
        <v>1438602</v>
      </c>
      <c r="Z4" s="38">
        <f t="shared" si="0"/>
        <v>1997821</v>
      </c>
      <c r="AA4" s="38">
        <f t="shared" ref="AA4:AB4" si="1">AA5+AA23+AA38+AA52+AA63</f>
        <v>2201939</v>
      </c>
      <c r="AB4" s="38">
        <f t="shared" si="1"/>
        <v>2055102</v>
      </c>
      <c r="AC4" s="38">
        <f t="shared" ref="AC4:AD4" si="2">AC5+AC23+AC38+AC52+AC63</f>
        <v>1853356</v>
      </c>
      <c r="AD4" s="38">
        <f t="shared" si="2"/>
        <v>1695780</v>
      </c>
      <c r="AE4" s="38">
        <f t="shared" ref="AE4:AF4" si="3">AE5+AE23+AE38+AE52+AE63</f>
        <v>1485639</v>
      </c>
      <c r="AF4" s="38">
        <f t="shared" si="3"/>
        <v>1269301</v>
      </c>
      <c r="AG4" s="38">
        <f t="shared" ref="AG4:AH4" si="4">AG5+AG23+AG38+AG52+AG63</f>
        <v>1066255</v>
      </c>
      <c r="AH4" s="38">
        <f t="shared" si="4"/>
        <v>953020</v>
      </c>
      <c r="AI4" s="38">
        <f t="shared" ref="AI4:AJ4" si="5">AI5+AI23+AI38+AI52+AI63</f>
        <v>888735</v>
      </c>
      <c r="AJ4" s="38">
        <f t="shared" si="5"/>
        <v>875907</v>
      </c>
    </row>
    <row r="5" spans="1:36">
      <c r="A5" s="39" t="s">
        <v>16</v>
      </c>
      <c r="B5" s="39">
        <f t="shared" ref="B5:Z5" si="6">SUM(B7:B22)</f>
        <v>66055</v>
      </c>
      <c r="C5" s="39">
        <f t="shared" si="6"/>
        <v>146901</v>
      </c>
      <c r="D5" s="39">
        <f t="shared" si="6"/>
        <v>247085</v>
      </c>
      <c r="E5" s="39">
        <f t="shared" si="6"/>
        <v>295454</v>
      </c>
      <c r="F5" s="39">
        <f t="shared" si="6"/>
        <v>274994</v>
      </c>
      <c r="G5" s="39">
        <f t="shared" si="6"/>
        <v>258099</v>
      </c>
      <c r="H5" s="39">
        <f t="shared" si="6"/>
        <v>258298</v>
      </c>
      <c r="I5" s="39">
        <f t="shared" si="6"/>
        <v>226526</v>
      </c>
      <c r="J5" s="39">
        <f t="shared" si="6"/>
        <v>161457</v>
      </c>
      <c r="K5" s="39">
        <f t="shared" si="6"/>
        <v>142294</v>
      </c>
      <c r="L5" s="39">
        <f t="shared" si="6"/>
        <v>142750</v>
      </c>
      <c r="M5" s="39">
        <f t="shared" si="6"/>
        <v>149889</v>
      </c>
      <c r="N5" s="39">
        <f t="shared" si="6"/>
        <v>143892</v>
      </c>
      <c r="O5" s="39">
        <f t="shared" si="6"/>
        <v>153503</v>
      </c>
      <c r="P5" s="39">
        <f t="shared" si="6"/>
        <v>157988</v>
      </c>
      <c r="Q5" s="39">
        <f t="shared" si="6"/>
        <v>169246</v>
      </c>
      <c r="R5" s="39">
        <f t="shared" si="6"/>
        <v>193931</v>
      </c>
      <c r="S5" s="39">
        <f t="shared" si="6"/>
        <v>226671</v>
      </c>
      <c r="T5" s="39">
        <f t="shared" si="6"/>
        <v>261319</v>
      </c>
      <c r="U5" s="39">
        <f t="shared" si="6"/>
        <v>292663</v>
      </c>
      <c r="V5" s="39">
        <f t="shared" si="6"/>
        <v>286431</v>
      </c>
      <c r="W5" s="39">
        <f t="shared" si="6"/>
        <v>291081</v>
      </c>
      <c r="X5" s="39">
        <f t="shared" si="6"/>
        <v>325439</v>
      </c>
      <c r="Y5" s="39">
        <f t="shared" si="6"/>
        <v>375736</v>
      </c>
      <c r="Z5" s="39">
        <f t="shared" si="6"/>
        <v>474368</v>
      </c>
      <c r="AA5" s="39">
        <f t="shared" ref="AA5:AB5" si="7">SUM(AA7:AA22)</f>
        <v>534034</v>
      </c>
      <c r="AB5" s="39">
        <f t="shared" si="7"/>
        <v>522560</v>
      </c>
      <c r="AC5" s="39">
        <f t="shared" ref="AC5:AD5" si="8">SUM(AC7:AC22)</f>
        <v>469234</v>
      </c>
      <c r="AD5" s="39">
        <f t="shared" si="8"/>
        <v>435185</v>
      </c>
      <c r="AE5" s="39">
        <f t="shared" ref="AE5:AF5" si="9">SUM(AE7:AE22)</f>
        <v>347917</v>
      </c>
      <c r="AF5" s="39">
        <f t="shared" si="9"/>
        <v>321403</v>
      </c>
      <c r="AG5" s="39">
        <f t="shared" ref="AG5:AH5" si="10">SUM(AG7:AG22)</f>
        <v>293004</v>
      </c>
      <c r="AH5" s="39">
        <f t="shared" si="10"/>
        <v>278562</v>
      </c>
      <c r="AI5" s="39">
        <f t="shared" ref="AI5:AJ5" si="11">SUM(AI7:AI22)</f>
        <v>255982</v>
      </c>
      <c r="AJ5" s="39">
        <f t="shared" si="11"/>
        <v>244256</v>
      </c>
    </row>
    <row r="6" spans="1:36">
      <c r="A6" s="40" t="s">
        <v>113</v>
      </c>
      <c r="B6" s="40">
        <f t="shared" ref="B6:Z6" si="12">(B5/B4)*100</f>
        <v>25.620389260807848</v>
      </c>
      <c r="C6" s="40">
        <f t="shared" si="12"/>
        <v>25.431105371310654</v>
      </c>
      <c r="D6" s="40">
        <f t="shared" si="12"/>
        <v>34.011447040232575</v>
      </c>
      <c r="E6" s="40">
        <f t="shared" si="12"/>
        <v>36.607181576348694</v>
      </c>
      <c r="F6" s="40">
        <f t="shared" si="12"/>
        <v>34.722516843944767</v>
      </c>
      <c r="G6" s="40">
        <f t="shared" si="12"/>
        <v>32.994396939089881</v>
      </c>
      <c r="H6" s="40">
        <f t="shared" si="12"/>
        <v>31.844688442372131</v>
      </c>
      <c r="I6" s="40">
        <f t="shared" si="12"/>
        <v>29.865193574117164</v>
      </c>
      <c r="J6" s="40">
        <f t="shared" si="12"/>
        <v>26.35649677026522</v>
      </c>
      <c r="K6" s="40">
        <f t="shared" si="12"/>
        <v>27.230487184099633</v>
      </c>
      <c r="L6" s="40">
        <f t="shared" si="12"/>
        <v>28.835354669812464</v>
      </c>
      <c r="M6" s="40">
        <f t="shared" si="12"/>
        <v>29.763443678626533</v>
      </c>
      <c r="N6" s="40">
        <f t="shared" si="12"/>
        <v>30.668957197481557</v>
      </c>
      <c r="O6" s="40">
        <f t="shared" si="12"/>
        <v>30.735946338289033</v>
      </c>
      <c r="P6" s="40">
        <f t="shared" si="12"/>
        <v>34.037547559236295</v>
      </c>
      <c r="Q6" s="40">
        <f t="shared" si="12"/>
        <v>33.500062350186361</v>
      </c>
      <c r="R6" s="40">
        <f t="shared" si="12"/>
        <v>32.891123868965344</v>
      </c>
      <c r="S6" s="40">
        <f t="shared" si="12"/>
        <v>32.446371467588122</v>
      </c>
      <c r="T6" s="40">
        <f t="shared" si="12"/>
        <v>31.905406675839977</v>
      </c>
      <c r="U6" s="40">
        <f t="shared" si="12"/>
        <v>31.992474750952955</v>
      </c>
      <c r="V6" s="40">
        <f t="shared" si="12"/>
        <v>30.491689146176071</v>
      </c>
      <c r="W6" s="40">
        <f t="shared" si="12"/>
        <v>29.673045105768729</v>
      </c>
      <c r="X6" s="40">
        <f t="shared" si="12"/>
        <v>28.186420346528436</v>
      </c>
      <c r="Y6" s="40">
        <f t="shared" si="12"/>
        <v>26.118134132998566</v>
      </c>
      <c r="Z6" s="40">
        <f t="shared" si="12"/>
        <v>23.744269381491133</v>
      </c>
      <c r="AA6" s="40">
        <f t="shared" ref="AA6:AB6" si="13">(AA5/AA4)*100</f>
        <v>24.252897105687303</v>
      </c>
      <c r="AB6" s="40">
        <f t="shared" si="13"/>
        <v>25.427448369959254</v>
      </c>
      <c r="AC6" s="40">
        <f t="shared" ref="AC6:AD6" si="14">(AC5/AC4)*100</f>
        <v>25.318071649483425</v>
      </c>
      <c r="AD6" s="40">
        <f t="shared" si="14"/>
        <v>25.662821828303201</v>
      </c>
      <c r="AE6" s="40">
        <f t="shared" ref="AE6:AF6" si="15">(AE5/AE4)*100</f>
        <v>23.418677081040549</v>
      </c>
      <c r="AF6" s="40">
        <f t="shared" si="15"/>
        <v>25.321259496368477</v>
      </c>
      <c r="AG6" s="40">
        <f t="shared" ref="AG6:AH6" si="16">(AG5/AG4)*100</f>
        <v>27.479730458473817</v>
      </c>
      <c r="AH6" s="40">
        <f t="shared" si="16"/>
        <v>29.229397074562968</v>
      </c>
      <c r="AI6" s="40">
        <f t="shared" ref="AI6:AJ6" si="17">(AI5/AI4)*100</f>
        <v>28.802961512711889</v>
      </c>
      <c r="AJ6" s="40">
        <f t="shared" si="17"/>
        <v>27.886065529787977</v>
      </c>
    </row>
    <row r="7" spans="1:36">
      <c r="A7" s="41" t="s">
        <v>18</v>
      </c>
      <c r="B7" s="1">
        <v>3933</v>
      </c>
      <c r="C7" s="1">
        <v>7623</v>
      </c>
      <c r="D7" s="1">
        <v>14493</v>
      </c>
      <c r="E7" s="1">
        <v>14294</v>
      </c>
      <c r="F7" s="1">
        <v>14951</v>
      </c>
      <c r="G7" s="1">
        <v>12945</v>
      </c>
      <c r="H7" s="1">
        <v>9648</v>
      </c>
      <c r="I7" s="1">
        <v>11801</v>
      </c>
      <c r="J7" s="1">
        <v>5843</v>
      </c>
      <c r="K7" s="1">
        <v>3613</v>
      </c>
      <c r="L7" s="1">
        <v>3956</v>
      </c>
      <c r="M7" s="1">
        <v>3259</v>
      </c>
      <c r="N7" s="16">
        <v>3472</v>
      </c>
      <c r="O7" s="1">
        <v>3851</v>
      </c>
      <c r="P7" s="1">
        <v>4550</v>
      </c>
      <c r="Q7" s="1">
        <v>5764</v>
      </c>
      <c r="R7" s="1">
        <v>7420</v>
      </c>
      <c r="S7" s="1">
        <v>12708</v>
      </c>
      <c r="T7" s="1">
        <v>10862</v>
      </c>
      <c r="U7" s="1">
        <v>11217</v>
      </c>
      <c r="V7" s="1">
        <v>11307</v>
      </c>
      <c r="W7" s="1">
        <v>11269</v>
      </c>
      <c r="X7" s="1">
        <v>14260</v>
      </c>
      <c r="Y7" s="1">
        <v>22933</v>
      </c>
      <c r="Z7" s="36">
        <v>30029</v>
      </c>
      <c r="AA7" s="36">
        <v>31946</v>
      </c>
      <c r="AB7" s="36">
        <v>33619</v>
      </c>
      <c r="AC7" s="1">
        <v>34825</v>
      </c>
      <c r="AD7" s="1">
        <v>32868</v>
      </c>
      <c r="AE7" s="1">
        <v>33450</v>
      </c>
      <c r="AF7" s="1">
        <v>31791</v>
      </c>
      <c r="AG7" s="1">
        <v>29012</v>
      </c>
      <c r="AH7" s="1">
        <v>25312</v>
      </c>
      <c r="AI7" s="1">
        <v>16602</v>
      </c>
      <c r="AJ7" s="1">
        <v>8576</v>
      </c>
    </row>
    <row r="8" spans="1:36">
      <c r="A8" s="41" t="s">
        <v>19</v>
      </c>
      <c r="B8" s="1">
        <v>1568</v>
      </c>
      <c r="C8" s="1">
        <v>6622</v>
      </c>
      <c r="D8" s="1">
        <v>9435</v>
      </c>
      <c r="E8" s="1">
        <v>9369</v>
      </c>
      <c r="F8" s="1">
        <v>9381</v>
      </c>
      <c r="G8" s="1">
        <v>6641</v>
      </c>
      <c r="H8" s="1">
        <v>4344</v>
      </c>
      <c r="I8" s="1">
        <v>3388</v>
      </c>
      <c r="J8" s="1">
        <v>2382</v>
      </c>
      <c r="K8" s="1">
        <v>1487</v>
      </c>
      <c r="L8" s="1">
        <v>1463</v>
      </c>
      <c r="M8" s="1">
        <v>1599</v>
      </c>
      <c r="N8" s="16">
        <v>1886</v>
      </c>
      <c r="O8" s="1">
        <v>1917</v>
      </c>
      <c r="P8" s="1">
        <v>1980</v>
      </c>
      <c r="Q8" s="1">
        <v>1801</v>
      </c>
      <c r="R8" s="1">
        <v>1946</v>
      </c>
      <c r="S8" s="1">
        <v>2096</v>
      </c>
      <c r="T8" s="1">
        <v>2214</v>
      </c>
      <c r="U8" s="1">
        <v>2096</v>
      </c>
      <c r="V8" s="1">
        <v>1869</v>
      </c>
      <c r="W8" s="1">
        <v>1918</v>
      </c>
      <c r="X8" s="1">
        <v>1935</v>
      </c>
      <c r="Y8" s="1">
        <v>2139</v>
      </c>
      <c r="Z8" s="37">
        <v>2600</v>
      </c>
      <c r="AA8" s="37">
        <v>2842</v>
      </c>
      <c r="AB8" s="37">
        <v>2874</v>
      </c>
      <c r="AC8" s="1">
        <v>2764</v>
      </c>
      <c r="AD8" s="1">
        <v>2892</v>
      </c>
      <c r="AE8" s="1">
        <v>2859</v>
      </c>
      <c r="AF8" s="1">
        <v>2703</v>
      </c>
      <c r="AG8" s="1">
        <v>2630</v>
      </c>
      <c r="AH8" s="1">
        <v>2555</v>
      </c>
      <c r="AI8" s="1">
        <v>2488</v>
      </c>
      <c r="AJ8" s="1">
        <v>2377</v>
      </c>
    </row>
    <row r="9" spans="1:36">
      <c r="A9" s="41" t="s">
        <v>20</v>
      </c>
      <c r="B9" s="1">
        <v>20</v>
      </c>
      <c r="C9" s="1">
        <v>153</v>
      </c>
      <c r="D9" s="23">
        <v>16325</v>
      </c>
      <c r="E9" s="23">
        <v>18754</v>
      </c>
      <c r="F9" s="1">
        <v>4413</v>
      </c>
      <c r="G9" s="1">
        <v>413</v>
      </c>
      <c r="H9" s="1">
        <v>944</v>
      </c>
      <c r="I9" s="1">
        <v>973</v>
      </c>
      <c r="J9" s="1">
        <v>898</v>
      </c>
      <c r="K9" s="1">
        <v>731</v>
      </c>
      <c r="L9" s="1">
        <v>700</v>
      </c>
      <c r="M9" s="1">
        <v>817</v>
      </c>
      <c r="N9" s="16">
        <v>587</v>
      </c>
      <c r="O9" s="1">
        <v>524</v>
      </c>
      <c r="P9" s="1">
        <v>497</v>
      </c>
      <c r="Q9" s="1">
        <v>611</v>
      </c>
      <c r="R9" s="1">
        <v>761</v>
      </c>
      <c r="S9" s="1">
        <v>914</v>
      </c>
      <c r="T9" s="1">
        <v>1270</v>
      </c>
      <c r="U9" s="1">
        <v>1275</v>
      </c>
      <c r="V9" s="1">
        <v>657</v>
      </c>
      <c r="W9" s="1">
        <v>680</v>
      </c>
      <c r="X9" s="1">
        <v>883</v>
      </c>
      <c r="Y9" s="1">
        <v>1124</v>
      </c>
      <c r="Z9" s="37">
        <v>1547</v>
      </c>
      <c r="AA9" s="37">
        <v>2023</v>
      </c>
      <c r="AB9" s="37">
        <v>1910</v>
      </c>
      <c r="AC9" s="1">
        <v>1599</v>
      </c>
      <c r="AD9" s="1">
        <v>1467</v>
      </c>
      <c r="AE9" s="1">
        <v>1349</v>
      </c>
      <c r="AF9" s="1">
        <v>1037</v>
      </c>
      <c r="AG9" s="1">
        <v>963</v>
      </c>
      <c r="AH9" s="1">
        <v>885</v>
      </c>
      <c r="AI9" s="1">
        <v>765</v>
      </c>
      <c r="AJ9" s="1">
        <v>818</v>
      </c>
    </row>
    <row r="10" spans="1:36">
      <c r="A10" s="41" t="s">
        <v>21</v>
      </c>
      <c r="B10" s="1">
        <v>7881</v>
      </c>
      <c r="C10" s="1">
        <v>26609</v>
      </c>
      <c r="D10" s="1">
        <v>41404</v>
      </c>
      <c r="E10" s="1">
        <v>51707</v>
      </c>
      <c r="F10" s="1">
        <v>46131</v>
      </c>
      <c r="G10" s="1">
        <v>47135</v>
      </c>
      <c r="H10" s="1">
        <v>48942</v>
      </c>
      <c r="I10" s="1">
        <v>41240</v>
      </c>
      <c r="J10" s="1">
        <v>29315</v>
      </c>
      <c r="K10" s="1">
        <v>30297</v>
      </c>
      <c r="L10" s="1">
        <v>33517</v>
      </c>
      <c r="M10" s="1">
        <v>35050</v>
      </c>
      <c r="N10" s="16">
        <v>34359</v>
      </c>
      <c r="O10" s="1">
        <v>36371</v>
      </c>
      <c r="P10" s="1">
        <v>38871</v>
      </c>
      <c r="Q10" s="1">
        <v>44103</v>
      </c>
      <c r="R10" s="1">
        <v>51129</v>
      </c>
      <c r="S10" s="1">
        <v>59851</v>
      </c>
      <c r="T10" s="1">
        <v>66754</v>
      </c>
      <c r="U10" s="1">
        <v>74176</v>
      </c>
      <c r="V10" s="1">
        <v>75797</v>
      </c>
      <c r="W10" s="1">
        <v>80132</v>
      </c>
      <c r="X10" s="1">
        <v>91429</v>
      </c>
      <c r="Y10" s="1">
        <v>115225</v>
      </c>
      <c r="Z10" s="37">
        <v>150078</v>
      </c>
      <c r="AA10" s="37">
        <v>168162</v>
      </c>
      <c r="AB10" s="37">
        <v>180212</v>
      </c>
      <c r="AC10" s="1">
        <v>164851</v>
      </c>
      <c r="AD10" s="1">
        <v>146004</v>
      </c>
      <c r="AE10" s="1">
        <v>73579</v>
      </c>
      <c r="AF10" s="1">
        <v>67746</v>
      </c>
      <c r="AG10" s="1">
        <v>62854</v>
      </c>
      <c r="AH10" s="1">
        <v>60400</v>
      </c>
      <c r="AI10" s="1">
        <v>54082</v>
      </c>
      <c r="AJ10" s="1">
        <v>56472</v>
      </c>
    </row>
    <row r="11" spans="1:36">
      <c r="A11" s="41" t="s">
        <v>22</v>
      </c>
      <c r="B11" s="1">
        <v>5542</v>
      </c>
      <c r="C11" s="1">
        <v>9898</v>
      </c>
      <c r="D11" s="1">
        <v>11303</v>
      </c>
      <c r="E11" s="1">
        <v>14525</v>
      </c>
      <c r="F11" s="1">
        <v>15632</v>
      </c>
      <c r="G11" s="1">
        <v>14765</v>
      </c>
      <c r="H11" s="1">
        <v>15426</v>
      </c>
      <c r="I11" s="1">
        <v>17165</v>
      </c>
      <c r="J11" s="1">
        <v>12219</v>
      </c>
      <c r="K11" s="1">
        <v>10313</v>
      </c>
      <c r="L11" s="1">
        <v>10388</v>
      </c>
      <c r="M11" s="1">
        <v>12766</v>
      </c>
      <c r="N11" s="16">
        <v>11485</v>
      </c>
      <c r="O11" s="1">
        <v>13686</v>
      </c>
      <c r="P11" s="1">
        <v>14536</v>
      </c>
      <c r="Q11" s="1">
        <v>16846</v>
      </c>
      <c r="R11" s="1">
        <v>21194</v>
      </c>
      <c r="S11" s="1">
        <v>25404</v>
      </c>
      <c r="T11" s="1">
        <v>34116</v>
      </c>
      <c r="U11" s="1">
        <v>44129</v>
      </c>
      <c r="V11" s="1">
        <v>44035</v>
      </c>
      <c r="W11" s="1">
        <v>42784</v>
      </c>
      <c r="X11" s="1">
        <v>48024</v>
      </c>
      <c r="Y11" s="1">
        <v>38167</v>
      </c>
      <c r="Z11" s="37">
        <v>52021</v>
      </c>
      <c r="AA11" s="37">
        <v>65421</v>
      </c>
      <c r="AB11" s="37">
        <v>57823</v>
      </c>
      <c r="AC11" s="1">
        <v>43556</v>
      </c>
      <c r="AD11" s="1">
        <v>40030</v>
      </c>
      <c r="AE11" s="1">
        <v>33247</v>
      </c>
      <c r="AF11" s="1">
        <v>28000</v>
      </c>
      <c r="AG11" s="1">
        <v>23011</v>
      </c>
      <c r="AH11" s="1">
        <v>20546</v>
      </c>
      <c r="AI11" s="1">
        <v>17184</v>
      </c>
      <c r="AJ11" s="1">
        <v>15796</v>
      </c>
    </row>
    <row r="12" spans="1:36">
      <c r="A12" s="41" t="s">
        <v>23</v>
      </c>
      <c r="B12" s="1">
        <v>5682</v>
      </c>
      <c r="C12" s="1">
        <v>13146</v>
      </c>
      <c r="D12" s="1">
        <v>14760</v>
      </c>
      <c r="E12" s="1">
        <v>13481</v>
      </c>
      <c r="F12" s="1">
        <v>12039</v>
      </c>
      <c r="G12" s="1">
        <v>11459</v>
      </c>
      <c r="H12" s="1">
        <v>12924</v>
      </c>
      <c r="I12" s="1">
        <v>10305</v>
      </c>
      <c r="J12" s="1">
        <v>7811</v>
      </c>
      <c r="K12" s="1">
        <v>7249</v>
      </c>
      <c r="L12" s="1">
        <v>7365</v>
      </c>
      <c r="M12" s="1">
        <v>8091</v>
      </c>
      <c r="N12" s="16">
        <v>7511</v>
      </c>
      <c r="O12" s="1">
        <v>7944</v>
      </c>
      <c r="P12" s="1">
        <v>6799</v>
      </c>
      <c r="Q12" s="1">
        <v>7204</v>
      </c>
      <c r="R12" s="1">
        <v>8377</v>
      </c>
      <c r="S12" s="1">
        <v>10413</v>
      </c>
      <c r="T12" s="1">
        <v>13227</v>
      </c>
      <c r="U12" s="1">
        <v>17887</v>
      </c>
      <c r="V12" s="1">
        <v>13203</v>
      </c>
      <c r="W12" s="1">
        <v>14302</v>
      </c>
      <c r="X12" s="1">
        <v>15529</v>
      </c>
      <c r="Y12" s="1">
        <v>15290</v>
      </c>
      <c r="Z12" s="37">
        <v>16826</v>
      </c>
      <c r="AA12" s="37">
        <v>20523</v>
      </c>
      <c r="AB12" s="37">
        <v>17966</v>
      </c>
      <c r="AC12" s="1">
        <v>14644</v>
      </c>
      <c r="AD12" s="1">
        <v>13113</v>
      </c>
      <c r="AE12" s="1">
        <v>12130</v>
      </c>
      <c r="AF12" s="1">
        <v>10895</v>
      </c>
      <c r="AG12" s="1">
        <v>11439</v>
      </c>
      <c r="AH12" s="1">
        <v>10905</v>
      </c>
      <c r="AI12" s="1">
        <v>11327</v>
      </c>
      <c r="AJ12" s="1">
        <v>11506</v>
      </c>
    </row>
    <row r="13" spans="1:36">
      <c r="A13" s="41" t="s">
        <v>24</v>
      </c>
      <c r="B13" s="1">
        <v>6991</v>
      </c>
      <c r="C13" s="1">
        <v>11298</v>
      </c>
      <c r="D13" s="1">
        <v>23675</v>
      </c>
      <c r="E13" s="1">
        <v>29292</v>
      </c>
      <c r="F13" s="1">
        <v>24937</v>
      </c>
      <c r="G13" s="1">
        <v>21933</v>
      </c>
      <c r="H13" s="1">
        <v>19728</v>
      </c>
      <c r="I13" s="1">
        <v>15810</v>
      </c>
      <c r="J13" s="1">
        <v>11473</v>
      </c>
      <c r="K13" s="1">
        <v>9050</v>
      </c>
      <c r="L13" s="1">
        <v>7752</v>
      </c>
      <c r="M13" s="1">
        <v>6905</v>
      </c>
      <c r="N13" s="16">
        <v>5870</v>
      </c>
      <c r="O13" s="1">
        <v>6214</v>
      </c>
      <c r="P13" s="1">
        <v>7542</v>
      </c>
      <c r="Q13" s="1">
        <v>7841</v>
      </c>
      <c r="R13" s="1">
        <v>8926</v>
      </c>
      <c r="S13" s="1">
        <v>9646</v>
      </c>
      <c r="T13" s="1">
        <v>9740</v>
      </c>
      <c r="U13" s="1">
        <v>10701</v>
      </c>
      <c r="V13" s="1">
        <v>9987</v>
      </c>
      <c r="W13" s="1">
        <v>11798</v>
      </c>
      <c r="X13" s="1">
        <v>14002</v>
      </c>
      <c r="Y13" s="1">
        <v>15456</v>
      </c>
      <c r="Z13" s="37">
        <v>16173</v>
      </c>
      <c r="AA13" s="37">
        <v>17731</v>
      </c>
      <c r="AB13" s="37">
        <v>18189</v>
      </c>
      <c r="AC13" s="1">
        <v>16042</v>
      </c>
      <c r="AD13" s="1">
        <v>15800</v>
      </c>
      <c r="AE13" s="1">
        <v>16404</v>
      </c>
      <c r="AF13" s="1">
        <v>15778</v>
      </c>
      <c r="AG13" s="1">
        <v>14798</v>
      </c>
      <c r="AH13" s="1">
        <v>14530</v>
      </c>
      <c r="AI13" s="1">
        <v>14342</v>
      </c>
      <c r="AJ13" s="1">
        <v>13955</v>
      </c>
    </row>
    <row r="14" spans="1:36">
      <c r="A14" s="41" t="s">
        <v>25</v>
      </c>
      <c r="B14" s="1">
        <v>2177</v>
      </c>
      <c r="C14" s="1">
        <v>5109</v>
      </c>
      <c r="D14" s="1">
        <v>6556</v>
      </c>
      <c r="E14" s="1">
        <v>8108</v>
      </c>
      <c r="F14" s="1">
        <v>8552</v>
      </c>
      <c r="G14" s="1">
        <v>6965</v>
      </c>
      <c r="H14" s="1">
        <v>8882</v>
      </c>
      <c r="I14" s="1">
        <v>10523</v>
      </c>
      <c r="J14" s="1">
        <v>8472</v>
      </c>
      <c r="K14" s="1">
        <v>7275</v>
      </c>
      <c r="L14" s="1">
        <v>6257</v>
      </c>
      <c r="M14" s="1">
        <v>6052</v>
      </c>
      <c r="N14" s="16">
        <v>4778</v>
      </c>
      <c r="O14" s="1">
        <v>5039</v>
      </c>
      <c r="P14" s="1">
        <v>4912</v>
      </c>
      <c r="Q14" s="1">
        <v>5195</v>
      </c>
      <c r="R14" s="1">
        <v>5537</v>
      </c>
      <c r="S14" s="1">
        <v>6649</v>
      </c>
      <c r="T14" s="1">
        <v>7812</v>
      </c>
      <c r="U14" s="1">
        <v>8830</v>
      </c>
      <c r="V14" s="1">
        <v>9211</v>
      </c>
      <c r="W14" s="1">
        <v>9508</v>
      </c>
      <c r="X14" s="1">
        <v>10782</v>
      </c>
      <c r="Y14" s="1">
        <v>13770</v>
      </c>
      <c r="Z14" s="37">
        <v>16493</v>
      </c>
      <c r="AA14" s="37">
        <v>19081</v>
      </c>
      <c r="AB14" s="37">
        <v>18367</v>
      </c>
      <c r="AC14" s="1">
        <v>15597</v>
      </c>
      <c r="AD14" s="1">
        <v>12855</v>
      </c>
      <c r="AE14" s="1">
        <v>11905</v>
      </c>
      <c r="AF14" s="1">
        <v>10581</v>
      </c>
      <c r="AG14" s="1">
        <v>9681</v>
      </c>
      <c r="AH14" s="1">
        <v>10369</v>
      </c>
      <c r="AI14" s="1">
        <v>9328</v>
      </c>
      <c r="AJ14" s="1">
        <v>7991</v>
      </c>
    </row>
    <row r="15" spans="1:36">
      <c r="A15" s="41" t="s">
        <v>26</v>
      </c>
      <c r="B15" s="1">
        <v>1205</v>
      </c>
      <c r="C15" s="1">
        <v>2002</v>
      </c>
      <c r="D15" s="1">
        <v>3528</v>
      </c>
      <c r="E15" s="1">
        <v>5536</v>
      </c>
      <c r="F15" s="1">
        <v>5729</v>
      </c>
      <c r="G15" s="1">
        <v>6230</v>
      </c>
      <c r="H15" s="1">
        <v>5587</v>
      </c>
      <c r="I15" s="1">
        <v>4429</v>
      </c>
      <c r="J15" s="1">
        <v>3006</v>
      </c>
      <c r="K15" s="1">
        <v>2854</v>
      </c>
      <c r="L15" s="1">
        <v>2255</v>
      </c>
      <c r="M15" s="1">
        <v>1874</v>
      </c>
      <c r="N15" s="16">
        <v>1529</v>
      </c>
      <c r="O15" s="1">
        <v>1282</v>
      </c>
      <c r="P15" s="1">
        <v>1362</v>
      </c>
      <c r="Q15" s="1">
        <v>1468</v>
      </c>
      <c r="R15" s="1">
        <v>1584</v>
      </c>
      <c r="S15" s="1">
        <v>1610</v>
      </c>
      <c r="T15" s="1">
        <v>1582</v>
      </c>
      <c r="U15" s="1">
        <v>1517</v>
      </c>
      <c r="V15" s="1">
        <v>1408</v>
      </c>
      <c r="W15" s="1">
        <v>1469</v>
      </c>
      <c r="X15" s="1">
        <v>1424</v>
      </c>
      <c r="Y15" s="1">
        <v>1467</v>
      </c>
      <c r="Z15" s="37">
        <v>1878</v>
      </c>
      <c r="AA15" s="37">
        <v>2076</v>
      </c>
      <c r="AB15" s="37">
        <v>2188</v>
      </c>
      <c r="AC15" s="1">
        <v>1660</v>
      </c>
      <c r="AD15" s="1">
        <v>1502</v>
      </c>
      <c r="AE15" s="1">
        <v>1356</v>
      </c>
      <c r="AF15" s="1">
        <v>1116</v>
      </c>
      <c r="AG15" s="1">
        <v>966</v>
      </c>
      <c r="AH15" s="1">
        <v>1013</v>
      </c>
      <c r="AI15" s="1">
        <v>993</v>
      </c>
      <c r="AJ15" s="1">
        <v>971</v>
      </c>
    </row>
    <row r="16" spans="1:36">
      <c r="A16" s="41" t="s">
        <v>27</v>
      </c>
      <c r="B16" s="1">
        <v>3703</v>
      </c>
      <c r="C16" s="1">
        <v>5780</v>
      </c>
      <c r="D16" s="1">
        <v>7500</v>
      </c>
      <c r="E16" s="1">
        <v>9448</v>
      </c>
      <c r="F16" s="1">
        <v>8529</v>
      </c>
      <c r="G16" s="1">
        <v>10134</v>
      </c>
      <c r="H16" s="1">
        <v>7648</v>
      </c>
      <c r="I16" s="1">
        <v>4991</v>
      </c>
      <c r="J16" s="1">
        <v>3276</v>
      </c>
      <c r="K16" s="1">
        <v>2645</v>
      </c>
      <c r="L16" s="1">
        <v>2506</v>
      </c>
      <c r="M16" s="1">
        <v>2442</v>
      </c>
      <c r="N16" s="16">
        <v>2386</v>
      </c>
      <c r="O16" s="1">
        <v>2201</v>
      </c>
      <c r="P16" s="1">
        <v>2148</v>
      </c>
      <c r="Q16" s="1">
        <v>2333</v>
      </c>
      <c r="R16" s="1">
        <v>2560</v>
      </c>
      <c r="S16" s="1">
        <v>2779</v>
      </c>
      <c r="T16" s="1">
        <v>2940</v>
      </c>
      <c r="U16" s="1">
        <v>3280</v>
      </c>
      <c r="V16" s="1">
        <v>3701</v>
      </c>
      <c r="W16" s="1">
        <v>3806</v>
      </c>
      <c r="X16" s="1">
        <v>4660</v>
      </c>
      <c r="Y16" s="1">
        <v>5921</v>
      </c>
      <c r="Z16" s="37">
        <v>7722</v>
      </c>
      <c r="AA16" s="37">
        <v>8961</v>
      </c>
      <c r="AB16" s="37">
        <v>5716</v>
      </c>
      <c r="AC16" s="1">
        <v>5349</v>
      </c>
      <c r="AD16" s="1">
        <v>5756</v>
      </c>
      <c r="AE16" s="1">
        <v>5695</v>
      </c>
      <c r="AF16" s="1">
        <v>5392</v>
      </c>
      <c r="AG16" s="1">
        <v>4992</v>
      </c>
      <c r="AH16" s="1">
        <v>5279</v>
      </c>
      <c r="AI16" s="1">
        <v>5095</v>
      </c>
      <c r="AJ16" s="1">
        <v>5090</v>
      </c>
    </row>
    <row r="17" spans="1:36">
      <c r="A17" s="41" t="s">
        <v>28</v>
      </c>
      <c r="B17" s="1">
        <v>1929</v>
      </c>
      <c r="C17" s="1">
        <v>4568</v>
      </c>
      <c r="D17" s="1">
        <v>8379</v>
      </c>
      <c r="E17" s="1">
        <v>10736</v>
      </c>
      <c r="F17" s="1">
        <v>10728</v>
      </c>
      <c r="G17" s="1">
        <v>9924</v>
      </c>
      <c r="H17" s="1">
        <v>10139</v>
      </c>
      <c r="I17" s="1">
        <v>7624</v>
      </c>
      <c r="J17" s="1">
        <v>5904</v>
      </c>
      <c r="K17" s="1">
        <v>5721</v>
      </c>
      <c r="L17" s="1">
        <v>5610</v>
      </c>
      <c r="M17" s="1">
        <v>5638</v>
      </c>
      <c r="N17" s="16">
        <v>4627</v>
      </c>
      <c r="O17" s="1">
        <v>5254</v>
      </c>
      <c r="P17" s="1">
        <v>5132</v>
      </c>
      <c r="Q17" s="1">
        <v>5571</v>
      </c>
      <c r="R17" s="1">
        <v>6282</v>
      </c>
      <c r="S17" s="1">
        <v>7377</v>
      </c>
      <c r="T17" s="1">
        <v>7574</v>
      </c>
      <c r="U17" s="1">
        <v>7228</v>
      </c>
      <c r="V17" s="1">
        <v>7033</v>
      </c>
      <c r="W17" s="1">
        <v>7226</v>
      </c>
      <c r="X17" s="1">
        <v>6968</v>
      </c>
      <c r="Y17" s="1">
        <v>7976</v>
      </c>
      <c r="Z17" s="37">
        <v>10656</v>
      </c>
      <c r="AA17" s="37">
        <v>10809</v>
      </c>
      <c r="AB17" s="37">
        <v>10213</v>
      </c>
      <c r="AC17" s="1">
        <v>8625</v>
      </c>
      <c r="AD17" s="1">
        <v>8078</v>
      </c>
      <c r="AE17" s="1">
        <v>10615</v>
      </c>
      <c r="AF17" s="1">
        <v>11235</v>
      </c>
      <c r="AG17" s="1">
        <v>10515</v>
      </c>
      <c r="AH17" s="1">
        <v>12174</v>
      </c>
      <c r="AI17" s="1">
        <v>19764</v>
      </c>
      <c r="AJ17" s="1">
        <v>18988</v>
      </c>
    </row>
    <row r="18" spans="1:36">
      <c r="A18" s="41" t="s">
        <v>29</v>
      </c>
      <c r="B18" s="1">
        <v>2697</v>
      </c>
      <c r="C18" s="1">
        <v>6114</v>
      </c>
      <c r="D18" s="1">
        <v>6432</v>
      </c>
      <c r="E18" s="1">
        <v>7423</v>
      </c>
      <c r="F18" s="1">
        <v>7580</v>
      </c>
      <c r="G18" s="1">
        <v>6385</v>
      </c>
      <c r="H18" s="1">
        <v>4834</v>
      </c>
      <c r="I18" s="1">
        <v>4955</v>
      </c>
      <c r="J18" s="1">
        <v>4764</v>
      </c>
      <c r="K18" s="1">
        <v>4291</v>
      </c>
      <c r="L18" s="1">
        <v>3913</v>
      </c>
      <c r="M18" s="1">
        <v>2922</v>
      </c>
      <c r="N18" s="16">
        <v>2464</v>
      </c>
      <c r="O18" s="1">
        <v>2377</v>
      </c>
      <c r="P18" s="1">
        <v>1706</v>
      </c>
      <c r="Q18" s="1">
        <v>1611</v>
      </c>
      <c r="R18" s="1">
        <v>1820</v>
      </c>
      <c r="S18" s="1">
        <v>1766</v>
      </c>
      <c r="T18" s="1">
        <v>1931</v>
      </c>
      <c r="U18" s="1">
        <v>2049</v>
      </c>
      <c r="V18" s="1">
        <v>2050</v>
      </c>
      <c r="W18" s="1">
        <v>1993</v>
      </c>
      <c r="X18" s="1">
        <v>2778</v>
      </c>
      <c r="Y18" s="1">
        <v>2927</v>
      </c>
      <c r="Z18" s="37">
        <v>4117</v>
      </c>
      <c r="AA18" s="37">
        <v>4914</v>
      </c>
      <c r="AB18" s="37">
        <v>4500</v>
      </c>
      <c r="AC18" s="1">
        <v>4119</v>
      </c>
      <c r="AD18" s="1">
        <v>3745</v>
      </c>
      <c r="AE18" s="1">
        <v>3672</v>
      </c>
      <c r="AF18" s="1">
        <v>3562</v>
      </c>
      <c r="AG18" s="1">
        <v>2595</v>
      </c>
      <c r="AH18" s="1">
        <v>2630</v>
      </c>
      <c r="AI18" s="1">
        <v>4042</v>
      </c>
      <c r="AJ18" s="1">
        <v>3835</v>
      </c>
    </row>
    <row r="19" spans="1:36">
      <c r="A19" s="41" t="s">
        <v>30</v>
      </c>
      <c r="B19" s="1">
        <v>6040</v>
      </c>
      <c r="C19" s="1">
        <v>12289</v>
      </c>
      <c r="D19" s="1">
        <v>13730</v>
      </c>
      <c r="E19" s="1">
        <v>16497</v>
      </c>
      <c r="F19" s="1">
        <v>17304</v>
      </c>
      <c r="G19" s="1">
        <v>18314</v>
      </c>
      <c r="H19" s="1">
        <v>15185</v>
      </c>
      <c r="I19" s="1">
        <v>12443</v>
      </c>
      <c r="J19" s="1">
        <v>7895</v>
      </c>
      <c r="K19" s="1">
        <v>6970</v>
      </c>
      <c r="L19" s="1">
        <v>6204</v>
      </c>
      <c r="M19" s="1">
        <v>6511</v>
      </c>
      <c r="N19" s="16">
        <v>7636</v>
      </c>
      <c r="O19" s="1">
        <v>8345</v>
      </c>
      <c r="P19" s="1">
        <v>8236</v>
      </c>
      <c r="Q19" s="1">
        <v>9641</v>
      </c>
      <c r="R19" s="1">
        <v>11818</v>
      </c>
      <c r="S19" s="1">
        <v>14741</v>
      </c>
      <c r="T19" s="1">
        <v>17106</v>
      </c>
      <c r="U19" s="1">
        <v>18620</v>
      </c>
      <c r="V19" s="1">
        <v>18937</v>
      </c>
      <c r="W19" s="1">
        <v>18548</v>
      </c>
      <c r="X19" s="1">
        <v>20834</v>
      </c>
      <c r="Y19" s="1">
        <v>24198</v>
      </c>
      <c r="Z19" s="37">
        <v>23454</v>
      </c>
      <c r="AA19" s="37">
        <v>24796</v>
      </c>
      <c r="AB19" s="37">
        <v>23862</v>
      </c>
      <c r="AC19" s="1">
        <v>23444</v>
      </c>
      <c r="AD19" s="1">
        <v>22616</v>
      </c>
      <c r="AE19" s="1">
        <v>20831</v>
      </c>
      <c r="AF19" s="1">
        <v>18816</v>
      </c>
      <c r="AG19" s="1">
        <v>18764</v>
      </c>
      <c r="AH19" s="1">
        <v>17475</v>
      </c>
      <c r="AI19" s="1">
        <v>10214</v>
      </c>
      <c r="AJ19" s="1">
        <v>10577</v>
      </c>
    </row>
    <row r="20" spans="1:36">
      <c r="A20" s="41" t="s">
        <v>31</v>
      </c>
      <c r="B20" s="1">
        <v>10665</v>
      </c>
      <c r="C20" s="1">
        <v>20777</v>
      </c>
      <c r="D20" s="1">
        <v>59009</v>
      </c>
      <c r="E20" s="1">
        <v>71048</v>
      </c>
      <c r="F20" s="1">
        <v>71117</v>
      </c>
      <c r="G20" s="1">
        <v>64475</v>
      </c>
      <c r="H20" s="1">
        <v>68672</v>
      </c>
      <c r="I20" s="1">
        <v>55144</v>
      </c>
      <c r="J20" s="1">
        <v>39015</v>
      </c>
      <c r="K20" s="1">
        <v>32154</v>
      </c>
      <c r="L20" s="1">
        <v>32704</v>
      </c>
      <c r="M20" s="1">
        <v>34832</v>
      </c>
      <c r="N20" s="16">
        <v>34782</v>
      </c>
      <c r="O20" s="1">
        <v>37976</v>
      </c>
      <c r="P20" s="1">
        <v>39959</v>
      </c>
      <c r="Q20" s="1">
        <v>41974</v>
      </c>
      <c r="R20" s="1">
        <v>46787</v>
      </c>
      <c r="S20" s="1">
        <v>49855</v>
      </c>
      <c r="T20" s="1">
        <v>60718</v>
      </c>
      <c r="U20" s="1">
        <v>63908</v>
      </c>
      <c r="V20" s="1">
        <v>62671</v>
      </c>
      <c r="W20" s="1">
        <v>60186</v>
      </c>
      <c r="X20" s="1">
        <v>63496</v>
      </c>
      <c r="Y20" s="1">
        <v>75927</v>
      </c>
      <c r="Z20" s="37">
        <v>91791</v>
      </c>
      <c r="AA20" s="37">
        <v>96081</v>
      </c>
      <c r="AB20" s="37">
        <v>81396</v>
      </c>
      <c r="AC20" s="1">
        <v>70220</v>
      </c>
      <c r="AD20" s="1">
        <v>65856</v>
      </c>
      <c r="AE20" s="1">
        <v>63388</v>
      </c>
      <c r="AF20" s="1">
        <v>60640</v>
      </c>
      <c r="AG20" s="1">
        <v>55014</v>
      </c>
      <c r="AH20" s="1">
        <v>51380</v>
      </c>
      <c r="AI20" s="1">
        <v>50617</v>
      </c>
      <c r="AJ20" s="1">
        <v>48491</v>
      </c>
    </row>
    <row r="21" spans="1:36">
      <c r="A21" s="41" t="s">
        <v>32</v>
      </c>
      <c r="B21" s="1">
        <v>4392</v>
      </c>
      <c r="C21" s="1">
        <v>10131</v>
      </c>
      <c r="D21" s="1">
        <v>6348</v>
      </c>
      <c r="E21" s="1">
        <v>10009</v>
      </c>
      <c r="F21" s="1">
        <v>12839</v>
      </c>
      <c r="G21" s="1">
        <v>15117</v>
      </c>
      <c r="H21" s="1">
        <v>19373</v>
      </c>
      <c r="I21" s="1">
        <v>20631</v>
      </c>
      <c r="J21" s="1">
        <v>14993</v>
      </c>
      <c r="K21" s="1">
        <v>13929</v>
      </c>
      <c r="L21" s="1">
        <v>14544</v>
      </c>
      <c r="M21" s="1">
        <v>17275</v>
      </c>
      <c r="N21" s="16">
        <v>16983</v>
      </c>
      <c r="O21" s="1">
        <v>17037</v>
      </c>
      <c r="P21" s="1">
        <v>16740</v>
      </c>
      <c r="Q21" s="1">
        <v>14006</v>
      </c>
      <c r="R21" s="1">
        <v>13977</v>
      </c>
      <c r="S21" s="1">
        <v>16189</v>
      </c>
      <c r="T21" s="1">
        <v>18570</v>
      </c>
      <c r="U21" s="1">
        <v>20837</v>
      </c>
      <c r="V21" s="1">
        <v>19610</v>
      </c>
      <c r="W21" s="1">
        <v>20392</v>
      </c>
      <c r="X21" s="1">
        <v>22299</v>
      </c>
      <c r="Y21" s="1">
        <v>25084</v>
      </c>
      <c r="Z21" s="37">
        <v>35922</v>
      </c>
      <c r="AA21" s="37">
        <v>39367</v>
      </c>
      <c r="AB21" s="37">
        <v>34554</v>
      </c>
      <c r="AC21" s="1">
        <v>31571</v>
      </c>
      <c r="AD21" s="1">
        <v>30440</v>
      </c>
      <c r="AE21" s="1">
        <v>29178</v>
      </c>
      <c r="AF21" s="1">
        <v>26913</v>
      </c>
      <c r="AG21" s="1">
        <v>24484</v>
      </c>
      <c r="AH21" s="1">
        <v>23426</v>
      </c>
      <c r="AI21" s="1">
        <v>19633</v>
      </c>
      <c r="AJ21" s="1">
        <v>19081</v>
      </c>
    </row>
    <row r="22" spans="1:36">
      <c r="A22" s="42" t="s">
        <v>33</v>
      </c>
      <c r="B22" s="15">
        <v>1630</v>
      </c>
      <c r="C22" s="15">
        <v>4782</v>
      </c>
      <c r="D22" s="15">
        <v>4208</v>
      </c>
      <c r="E22" s="15">
        <v>5227</v>
      </c>
      <c r="F22" s="15">
        <v>5132</v>
      </c>
      <c r="G22" s="15">
        <v>5264</v>
      </c>
      <c r="H22" s="15">
        <v>6022</v>
      </c>
      <c r="I22" s="15">
        <v>5104</v>
      </c>
      <c r="J22" s="15">
        <v>4191</v>
      </c>
      <c r="K22" s="15">
        <v>3715</v>
      </c>
      <c r="L22" s="15">
        <v>3616</v>
      </c>
      <c r="M22" s="15">
        <v>3856</v>
      </c>
      <c r="N22" s="18">
        <v>3537</v>
      </c>
      <c r="O22" s="15">
        <v>3485</v>
      </c>
      <c r="P22" s="15">
        <v>3018</v>
      </c>
      <c r="Q22" s="15">
        <v>3277</v>
      </c>
      <c r="R22" s="15">
        <v>3813</v>
      </c>
      <c r="S22" s="15">
        <v>4673</v>
      </c>
      <c r="T22" s="15">
        <v>4903</v>
      </c>
      <c r="U22" s="15">
        <v>4913</v>
      </c>
      <c r="V22" s="15">
        <v>4955</v>
      </c>
      <c r="W22" s="15">
        <v>5070</v>
      </c>
      <c r="X22" s="15">
        <v>6136</v>
      </c>
      <c r="Y22" s="1">
        <v>8132</v>
      </c>
      <c r="Z22" s="37">
        <v>13061</v>
      </c>
      <c r="AA22" s="37">
        <v>19301</v>
      </c>
      <c r="AB22" s="37">
        <v>29171</v>
      </c>
      <c r="AC22" s="15">
        <v>30368</v>
      </c>
      <c r="AD22" s="15">
        <v>32163</v>
      </c>
      <c r="AE22" s="1">
        <v>28259</v>
      </c>
      <c r="AF22" s="15">
        <v>25198</v>
      </c>
      <c r="AG22" s="15">
        <v>21286</v>
      </c>
      <c r="AH22" s="15">
        <v>19683</v>
      </c>
      <c r="AI22" s="15">
        <v>19506</v>
      </c>
      <c r="AJ22" s="15">
        <v>19732</v>
      </c>
    </row>
    <row r="23" spans="1:36">
      <c r="A23" s="39" t="s">
        <v>34</v>
      </c>
      <c r="B23" s="39">
        <f t="shared" ref="B23:Z23" si="18">SUM(B25:B37)</f>
        <v>0</v>
      </c>
      <c r="C23" s="39">
        <f t="shared" si="18"/>
        <v>0</v>
      </c>
      <c r="D23" s="39">
        <f t="shared" si="18"/>
        <v>0</v>
      </c>
      <c r="E23" s="39">
        <f t="shared" si="18"/>
        <v>0</v>
      </c>
      <c r="F23" s="39">
        <f t="shared" si="18"/>
        <v>0</v>
      </c>
      <c r="G23" s="39">
        <f t="shared" si="18"/>
        <v>0</v>
      </c>
      <c r="H23" s="39">
        <f t="shared" si="18"/>
        <v>0</v>
      </c>
      <c r="I23" s="39">
        <f t="shared" si="18"/>
        <v>0</v>
      </c>
      <c r="J23" s="39">
        <f t="shared" si="18"/>
        <v>0</v>
      </c>
      <c r="K23" s="39">
        <f t="shared" si="18"/>
        <v>0</v>
      </c>
      <c r="L23" s="39">
        <f t="shared" si="18"/>
        <v>0</v>
      </c>
      <c r="M23" s="39">
        <f t="shared" si="18"/>
        <v>0</v>
      </c>
      <c r="N23" s="39">
        <f t="shared" si="18"/>
        <v>0</v>
      </c>
      <c r="O23" s="39">
        <f t="shared" si="18"/>
        <v>0</v>
      </c>
      <c r="P23" s="39">
        <f t="shared" si="18"/>
        <v>128002</v>
      </c>
      <c r="Q23" s="39">
        <f t="shared" si="18"/>
        <v>143560</v>
      </c>
      <c r="R23" s="39">
        <f t="shared" si="18"/>
        <v>170665</v>
      </c>
      <c r="S23" s="39">
        <f t="shared" si="18"/>
        <v>192951</v>
      </c>
      <c r="T23" s="39">
        <f t="shared" si="18"/>
        <v>242035</v>
      </c>
      <c r="U23" s="39">
        <f t="shared" si="18"/>
        <v>282201</v>
      </c>
      <c r="V23" s="39">
        <f t="shared" si="18"/>
        <v>302943</v>
      </c>
      <c r="W23" s="39">
        <f t="shared" si="18"/>
        <v>321219</v>
      </c>
      <c r="X23" s="39">
        <f t="shared" si="18"/>
        <v>402997</v>
      </c>
      <c r="Y23" s="39">
        <f t="shared" si="18"/>
        <v>530591</v>
      </c>
      <c r="Z23" s="39">
        <f t="shared" si="18"/>
        <v>746912</v>
      </c>
      <c r="AA23" s="39">
        <f t="shared" ref="AA23:AB23" si="19">SUM(AA25:AA37)</f>
        <v>786198</v>
      </c>
      <c r="AB23" s="39">
        <f t="shared" si="19"/>
        <v>727381</v>
      </c>
      <c r="AC23" s="39">
        <f t="shared" ref="AC23:AD23" si="20">SUM(AC25:AC37)</f>
        <v>716263</v>
      </c>
      <c r="AD23" s="39">
        <f t="shared" si="20"/>
        <v>630336</v>
      </c>
      <c r="AE23" s="39">
        <f t="shared" ref="AE23:AF23" si="21">SUM(AE25:AE37)</f>
        <v>560657</v>
      </c>
      <c r="AF23" s="39">
        <f t="shared" si="21"/>
        <v>450497</v>
      </c>
      <c r="AG23" s="39">
        <f t="shared" ref="AG23:AH23" si="22">SUM(AG25:AG37)</f>
        <v>375327</v>
      </c>
      <c r="AH23" s="39">
        <f t="shared" si="22"/>
        <v>342420</v>
      </c>
      <c r="AI23" s="39">
        <f t="shared" ref="AI23:AJ23" si="23">SUM(AI25:AI37)</f>
        <v>331820</v>
      </c>
      <c r="AJ23" s="39">
        <f t="shared" si="23"/>
        <v>336159</v>
      </c>
    </row>
    <row r="24" spans="1:36">
      <c r="A24" s="40" t="s">
        <v>113</v>
      </c>
      <c r="B24" s="40">
        <f t="shared" ref="B24:Z24" si="24">(B23/B4)*100</f>
        <v>0</v>
      </c>
      <c r="C24" s="40">
        <f t="shared" si="24"/>
        <v>0</v>
      </c>
      <c r="D24" s="40">
        <f t="shared" si="24"/>
        <v>0</v>
      </c>
      <c r="E24" s="40">
        <f t="shared" si="24"/>
        <v>0</v>
      </c>
      <c r="F24" s="40">
        <f t="shared" si="24"/>
        <v>0</v>
      </c>
      <c r="G24" s="40">
        <f t="shared" si="24"/>
        <v>0</v>
      </c>
      <c r="H24" s="40">
        <f t="shared" si="24"/>
        <v>0</v>
      </c>
      <c r="I24" s="40">
        <f t="shared" si="24"/>
        <v>0</v>
      </c>
      <c r="J24" s="40">
        <f t="shared" si="24"/>
        <v>0</v>
      </c>
      <c r="K24" s="40">
        <f t="shared" si="24"/>
        <v>0</v>
      </c>
      <c r="L24" s="40">
        <f t="shared" si="24"/>
        <v>0</v>
      </c>
      <c r="M24" s="40">
        <f t="shared" si="24"/>
        <v>0</v>
      </c>
      <c r="N24" s="40">
        <f t="shared" si="24"/>
        <v>0</v>
      </c>
      <c r="O24" s="40">
        <f t="shared" si="24"/>
        <v>0</v>
      </c>
      <c r="P24" s="40">
        <f t="shared" si="24"/>
        <v>27.577247402824039</v>
      </c>
      <c r="Q24" s="40">
        <f t="shared" si="24"/>
        <v>28.415850011183448</v>
      </c>
      <c r="R24" s="40">
        <f t="shared" si="24"/>
        <v>28.945159129262315</v>
      </c>
      <c r="S24" s="40">
        <f t="shared" si="24"/>
        <v>27.619588835989589</v>
      </c>
      <c r="T24" s="40">
        <f t="shared" si="24"/>
        <v>29.550951537342975</v>
      </c>
      <c r="U24" s="40">
        <f t="shared" si="24"/>
        <v>30.848820545110499</v>
      </c>
      <c r="V24" s="40">
        <f t="shared" si="24"/>
        <v>32.249455488442301</v>
      </c>
      <c r="W24" s="40">
        <f t="shared" si="24"/>
        <v>32.745338499695706</v>
      </c>
      <c r="X24" s="40">
        <f t="shared" si="24"/>
        <v>34.903754130236145</v>
      </c>
      <c r="Y24" s="40">
        <f t="shared" si="24"/>
        <v>36.882403889331449</v>
      </c>
      <c r="Z24" s="40">
        <f t="shared" si="24"/>
        <v>37.386332409159778</v>
      </c>
      <c r="AA24" s="40">
        <f t="shared" ref="AA24:AB24" si="25">(AA23/AA4)*100</f>
        <v>35.704803811549731</v>
      </c>
      <c r="AB24" s="40">
        <f t="shared" si="25"/>
        <v>35.393912321626857</v>
      </c>
      <c r="AC24" s="40">
        <f t="shared" ref="AC24:AD24" si="26">(AC23/AC4)*100</f>
        <v>38.646811513816019</v>
      </c>
      <c r="AD24" s="40">
        <f t="shared" si="26"/>
        <v>37.170859427520078</v>
      </c>
      <c r="AE24" s="40">
        <f t="shared" ref="AE24:AF24" si="27">(AE23/AE4)*100</f>
        <v>37.738441169086165</v>
      </c>
      <c r="AF24" s="40">
        <f t="shared" si="27"/>
        <v>35.49173915406984</v>
      </c>
      <c r="AG24" s="40">
        <f t="shared" ref="AG24:AH24" si="28">(AG23/AG4)*100</f>
        <v>35.200491439664994</v>
      </c>
      <c r="AH24" s="40">
        <f t="shared" si="28"/>
        <v>35.929990976055066</v>
      </c>
      <c r="AI24" s="40">
        <f t="shared" ref="AI24:AJ24" si="29">(AI23/AI4)*100</f>
        <v>37.336213832019666</v>
      </c>
      <c r="AJ24" s="40">
        <f t="shared" si="29"/>
        <v>38.378389486555079</v>
      </c>
    </row>
    <row r="25" spans="1:36">
      <c r="A25" s="41" t="s">
        <v>35</v>
      </c>
      <c r="P25" s="1">
        <v>416</v>
      </c>
      <c r="Q25" s="1">
        <v>443</v>
      </c>
      <c r="R25" s="1">
        <v>472</v>
      </c>
      <c r="S25" s="1">
        <v>558</v>
      </c>
      <c r="T25" s="1">
        <v>465</v>
      </c>
      <c r="U25" s="1">
        <v>497</v>
      </c>
      <c r="V25" s="1">
        <v>462</v>
      </c>
      <c r="W25" s="1">
        <v>534</v>
      </c>
      <c r="X25" s="1">
        <v>718</v>
      </c>
      <c r="Y25" s="1">
        <v>1116</v>
      </c>
      <c r="Z25" s="37">
        <v>2174</v>
      </c>
      <c r="AA25" s="37">
        <v>3683</v>
      </c>
      <c r="AB25" s="37">
        <v>4445</v>
      </c>
      <c r="AC25" s="1">
        <v>4198</v>
      </c>
      <c r="AD25" s="1">
        <v>4308</v>
      </c>
      <c r="AE25" s="1">
        <v>493</v>
      </c>
      <c r="AF25" s="1">
        <v>451</v>
      </c>
      <c r="AG25" s="1">
        <v>385</v>
      </c>
      <c r="AH25" s="1">
        <v>374</v>
      </c>
      <c r="AI25" s="1">
        <v>356</v>
      </c>
      <c r="AJ25" s="1">
        <v>321</v>
      </c>
    </row>
    <row r="26" spans="1:36">
      <c r="A26" s="41" t="s">
        <v>36</v>
      </c>
      <c r="P26" s="1">
        <v>29099</v>
      </c>
      <c r="Q26" s="1">
        <v>37564</v>
      </c>
      <c r="R26" s="1">
        <v>49826</v>
      </c>
      <c r="S26" s="1">
        <v>60323</v>
      </c>
      <c r="T26" s="1">
        <v>88239</v>
      </c>
      <c r="U26" s="1">
        <v>115385</v>
      </c>
      <c r="V26" s="1">
        <v>134892</v>
      </c>
      <c r="W26" s="1">
        <v>156582</v>
      </c>
      <c r="X26" s="1">
        <v>206606</v>
      </c>
      <c r="Y26" s="1">
        <v>288838</v>
      </c>
      <c r="Z26" s="37">
        <v>425768</v>
      </c>
      <c r="AA26" s="37">
        <v>409766</v>
      </c>
      <c r="AB26" s="37">
        <v>378696</v>
      </c>
      <c r="AC26" s="1">
        <v>334047</v>
      </c>
      <c r="AD26" s="1">
        <v>290368</v>
      </c>
      <c r="AE26" s="1">
        <v>254737</v>
      </c>
      <c r="AF26" s="1">
        <v>192403</v>
      </c>
      <c r="AG26" s="1">
        <v>153186</v>
      </c>
      <c r="AH26" s="1">
        <v>125967</v>
      </c>
      <c r="AI26" s="1">
        <v>141195</v>
      </c>
      <c r="AJ26" s="1">
        <v>152083</v>
      </c>
    </row>
    <row r="27" spans="1:36">
      <c r="A27" s="41" t="s">
        <v>37</v>
      </c>
      <c r="P27" s="1">
        <v>67021</v>
      </c>
      <c r="Q27" s="1">
        <v>70892</v>
      </c>
      <c r="R27" s="1">
        <v>78954</v>
      </c>
      <c r="S27" s="1">
        <v>83655</v>
      </c>
      <c r="T27" s="1">
        <v>95958</v>
      </c>
      <c r="U27" s="1">
        <v>99858</v>
      </c>
      <c r="V27" s="1">
        <v>97870</v>
      </c>
      <c r="W27" s="1">
        <v>97017</v>
      </c>
      <c r="X27" s="1">
        <v>117985</v>
      </c>
      <c r="Y27" s="1">
        <v>149071</v>
      </c>
      <c r="Z27" s="37">
        <v>205603</v>
      </c>
      <c r="AA27" s="37">
        <v>241922</v>
      </c>
      <c r="AB27" s="37">
        <v>225026</v>
      </c>
      <c r="AC27" s="1">
        <v>268353</v>
      </c>
      <c r="AD27" s="1">
        <v>235459</v>
      </c>
      <c r="AE27" s="1">
        <v>216835</v>
      </c>
      <c r="AF27" s="1">
        <v>176734</v>
      </c>
      <c r="AG27" s="1">
        <v>145921</v>
      </c>
      <c r="AH27" s="1">
        <v>138163</v>
      </c>
      <c r="AI27" s="1">
        <v>128213</v>
      </c>
      <c r="AJ27" s="1">
        <v>120774</v>
      </c>
    </row>
    <row r="28" spans="1:36">
      <c r="A28" s="41" t="s">
        <v>38</v>
      </c>
      <c r="P28" s="1">
        <v>9833</v>
      </c>
      <c r="Q28" s="1">
        <v>11307</v>
      </c>
      <c r="R28" s="1">
        <v>14107</v>
      </c>
      <c r="S28" s="1">
        <v>17585</v>
      </c>
      <c r="T28" s="1">
        <v>21201</v>
      </c>
      <c r="U28" s="1">
        <v>27331</v>
      </c>
      <c r="V28" s="1">
        <v>31833</v>
      </c>
      <c r="W28" s="1">
        <v>30389</v>
      </c>
      <c r="X28" s="1">
        <v>36741</v>
      </c>
      <c r="Y28" s="1">
        <v>43087</v>
      </c>
      <c r="Z28" s="37">
        <v>54442</v>
      </c>
      <c r="AA28" s="37">
        <v>63473</v>
      </c>
      <c r="AB28" s="37">
        <v>56151</v>
      </c>
      <c r="AC28" s="1">
        <v>47740</v>
      </c>
      <c r="AD28" s="1">
        <v>45410</v>
      </c>
      <c r="AE28" s="1">
        <v>42459</v>
      </c>
      <c r="AF28" s="1">
        <v>38306</v>
      </c>
      <c r="AG28" s="1">
        <v>35168</v>
      </c>
      <c r="AH28" s="1">
        <v>35666</v>
      </c>
      <c r="AI28" s="1">
        <v>36168</v>
      </c>
      <c r="AJ28" s="1">
        <v>39470</v>
      </c>
    </row>
    <row r="29" spans="1:36">
      <c r="A29" s="41" t="s">
        <v>39</v>
      </c>
      <c r="P29" s="1">
        <v>842</v>
      </c>
      <c r="Q29" s="1">
        <v>1032</v>
      </c>
      <c r="R29" s="1">
        <v>1110</v>
      </c>
      <c r="S29" s="1">
        <v>1038</v>
      </c>
      <c r="T29" s="1">
        <v>866</v>
      </c>
      <c r="U29" s="1">
        <v>792</v>
      </c>
      <c r="V29" s="1">
        <v>703</v>
      </c>
      <c r="W29" s="1">
        <v>391</v>
      </c>
      <c r="X29" s="1">
        <v>358</v>
      </c>
      <c r="Y29" s="1">
        <v>357</v>
      </c>
      <c r="Z29" s="37">
        <v>461</v>
      </c>
      <c r="AA29" s="37">
        <v>652</v>
      </c>
      <c r="AB29" s="37">
        <v>765</v>
      </c>
      <c r="AC29" s="1">
        <v>804</v>
      </c>
      <c r="AD29" s="1">
        <v>901</v>
      </c>
      <c r="AE29" s="1">
        <v>799</v>
      </c>
      <c r="AF29" s="1">
        <v>855</v>
      </c>
      <c r="AG29" s="1">
        <v>762</v>
      </c>
      <c r="AH29" s="1">
        <v>792</v>
      </c>
      <c r="AI29" s="1">
        <v>714</v>
      </c>
      <c r="AJ29" s="1">
        <v>709</v>
      </c>
    </row>
    <row r="30" spans="1:36">
      <c r="A30" s="41" t="s">
        <v>40</v>
      </c>
      <c r="P30" s="1">
        <v>1158</v>
      </c>
      <c r="Q30" s="1">
        <v>1202</v>
      </c>
      <c r="R30" s="1">
        <v>1432</v>
      </c>
      <c r="S30" s="1">
        <v>1596</v>
      </c>
      <c r="T30" s="1">
        <v>1873</v>
      </c>
      <c r="U30" s="1">
        <v>2054</v>
      </c>
      <c r="V30" s="1">
        <v>2990</v>
      </c>
      <c r="W30" s="1">
        <v>2864</v>
      </c>
      <c r="X30" s="1">
        <v>3220</v>
      </c>
      <c r="Y30" s="1">
        <v>4063</v>
      </c>
      <c r="Z30" s="37">
        <v>2736</v>
      </c>
      <c r="AA30" s="37">
        <v>3154</v>
      </c>
      <c r="AB30" s="37">
        <v>3200</v>
      </c>
      <c r="AC30" s="1">
        <v>2767</v>
      </c>
      <c r="AD30" s="1">
        <v>2742</v>
      </c>
      <c r="AE30" s="1">
        <v>2586</v>
      </c>
      <c r="AF30" s="1">
        <v>2547</v>
      </c>
      <c r="AG30" s="1">
        <v>2205</v>
      </c>
      <c r="AH30" s="1">
        <v>2002</v>
      </c>
      <c r="AI30" s="1">
        <v>1958</v>
      </c>
      <c r="AJ30" s="1">
        <v>2028</v>
      </c>
    </row>
    <row r="31" spans="1:36">
      <c r="A31" s="41" t="s">
        <v>41</v>
      </c>
      <c r="P31" s="1">
        <v>194</v>
      </c>
      <c r="Q31" s="1">
        <v>138</v>
      </c>
      <c r="R31" s="1">
        <v>157</v>
      </c>
      <c r="S31" s="1">
        <v>159</v>
      </c>
      <c r="T31" s="1">
        <v>201</v>
      </c>
      <c r="U31" s="1">
        <v>223</v>
      </c>
      <c r="V31" s="1">
        <v>213</v>
      </c>
      <c r="W31" s="1">
        <v>197</v>
      </c>
      <c r="X31" s="1">
        <v>182</v>
      </c>
      <c r="Y31" s="1">
        <v>172</v>
      </c>
      <c r="Z31" s="37">
        <v>287</v>
      </c>
      <c r="AA31" s="37">
        <v>454</v>
      </c>
      <c r="AB31" s="37">
        <v>492</v>
      </c>
      <c r="AC31" s="1">
        <v>519</v>
      </c>
      <c r="AD31" s="1">
        <v>497</v>
      </c>
      <c r="AE31" s="1">
        <v>501</v>
      </c>
      <c r="AF31" s="1">
        <v>400</v>
      </c>
      <c r="AG31" s="1">
        <v>358</v>
      </c>
      <c r="AH31" s="1">
        <v>352</v>
      </c>
      <c r="AI31" s="1">
        <v>312</v>
      </c>
      <c r="AJ31" s="1">
        <v>242</v>
      </c>
    </row>
    <row r="32" spans="1:36">
      <c r="A32" s="41" t="s">
        <v>42</v>
      </c>
      <c r="P32" s="1">
        <v>2230</v>
      </c>
      <c r="Q32" s="1">
        <v>2653</v>
      </c>
      <c r="R32" s="1">
        <v>3658</v>
      </c>
      <c r="S32" s="1">
        <v>2707</v>
      </c>
      <c r="T32" s="1">
        <v>2901</v>
      </c>
      <c r="U32" s="1">
        <v>3025</v>
      </c>
      <c r="V32" s="1">
        <v>2744</v>
      </c>
      <c r="W32" s="1">
        <v>2912</v>
      </c>
      <c r="X32" s="1">
        <v>3683</v>
      </c>
      <c r="Y32" s="1">
        <v>4764</v>
      </c>
      <c r="Z32" s="37">
        <v>4769</v>
      </c>
      <c r="AA32" s="37">
        <v>5284</v>
      </c>
      <c r="AB32" s="37">
        <v>4915</v>
      </c>
      <c r="AC32" s="1">
        <v>4841</v>
      </c>
      <c r="AD32" s="1">
        <v>5036</v>
      </c>
      <c r="AE32" s="1">
        <v>4247</v>
      </c>
      <c r="AF32" s="1">
        <v>3607</v>
      </c>
      <c r="AG32" s="1">
        <v>4321</v>
      </c>
      <c r="AH32" s="1">
        <v>4382</v>
      </c>
      <c r="AI32" s="1">
        <v>5252</v>
      </c>
      <c r="AJ32" s="1">
        <v>4279</v>
      </c>
    </row>
    <row r="33" spans="1:36">
      <c r="A33" s="41" t="s">
        <v>43</v>
      </c>
      <c r="P33" s="1">
        <v>1053</v>
      </c>
      <c r="Q33" s="1">
        <v>828</v>
      </c>
      <c r="R33" s="1">
        <v>908</v>
      </c>
      <c r="S33" s="1">
        <v>1463</v>
      </c>
      <c r="T33" s="1">
        <v>994</v>
      </c>
      <c r="U33" s="1">
        <v>1276</v>
      </c>
      <c r="V33" s="1">
        <v>1368</v>
      </c>
      <c r="W33" s="1">
        <v>1312</v>
      </c>
      <c r="X33" s="1">
        <v>1151</v>
      </c>
      <c r="Y33" s="1">
        <v>1117</v>
      </c>
      <c r="Z33" s="37">
        <v>1615</v>
      </c>
      <c r="AA33" s="37">
        <v>2130</v>
      </c>
      <c r="AB33" s="37">
        <v>2350</v>
      </c>
      <c r="AC33" s="1">
        <v>2235</v>
      </c>
      <c r="AD33" s="1">
        <v>2214</v>
      </c>
      <c r="AE33" s="1">
        <v>2521</v>
      </c>
      <c r="AF33" s="1">
        <v>2263</v>
      </c>
      <c r="AG33" s="1">
        <v>2125</v>
      </c>
      <c r="AH33" s="1">
        <v>1722</v>
      </c>
      <c r="AI33" s="1">
        <v>1564</v>
      </c>
      <c r="AJ33" s="1">
        <v>1408</v>
      </c>
    </row>
    <row r="34" spans="1:36">
      <c r="A34" s="41" t="s">
        <v>44</v>
      </c>
      <c r="P34" s="1">
        <v>3895</v>
      </c>
      <c r="Q34" s="1">
        <v>4397</v>
      </c>
      <c r="R34" s="1">
        <v>5298</v>
      </c>
      <c r="S34" s="1">
        <v>6168</v>
      </c>
      <c r="T34" s="1">
        <v>8318</v>
      </c>
      <c r="U34" s="1">
        <v>9668</v>
      </c>
      <c r="V34" s="1">
        <v>9780</v>
      </c>
      <c r="W34" s="1">
        <v>10066</v>
      </c>
      <c r="X34" s="1">
        <v>10930</v>
      </c>
      <c r="Y34" s="1">
        <v>12248</v>
      </c>
      <c r="Z34" s="37">
        <v>13884</v>
      </c>
      <c r="AA34" s="37">
        <v>15066</v>
      </c>
      <c r="AB34" s="37">
        <v>13600</v>
      </c>
      <c r="AC34" s="1">
        <v>12610</v>
      </c>
      <c r="AD34" s="1">
        <v>11496</v>
      </c>
      <c r="AE34" s="1">
        <v>8722</v>
      </c>
      <c r="AF34" s="1">
        <v>7648</v>
      </c>
      <c r="AG34" s="1">
        <v>6118</v>
      </c>
      <c r="AH34" s="1">
        <v>5552</v>
      </c>
      <c r="AI34" s="1">
        <v>4664</v>
      </c>
      <c r="AJ34" s="1">
        <v>4220</v>
      </c>
    </row>
    <row r="35" spans="1:36">
      <c r="A35" s="41" t="s">
        <v>45</v>
      </c>
      <c r="P35" s="1">
        <v>4461</v>
      </c>
      <c r="Q35" s="1">
        <v>4782</v>
      </c>
      <c r="R35" s="1">
        <v>5858</v>
      </c>
      <c r="S35" s="1">
        <v>7117</v>
      </c>
      <c r="T35" s="1">
        <v>8448</v>
      </c>
      <c r="U35" s="1">
        <v>9384</v>
      </c>
      <c r="V35" s="1">
        <v>9244</v>
      </c>
      <c r="W35" s="1">
        <v>8997</v>
      </c>
      <c r="X35" s="1">
        <v>9796</v>
      </c>
      <c r="Y35" s="1">
        <v>12104</v>
      </c>
      <c r="Z35" s="37">
        <v>16358</v>
      </c>
      <c r="AA35" s="37">
        <v>19105</v>
      </c>
      <c r="AB35" s="37">
        <v>19147</v>
      </c>
      <c r="AC35" s="1">
        <v>19770</v>
      </c>
      <c r="AD35" s="1">
        <v>17913</v>
      </c>
      <c r="AE35" s="1">
        <v>17222</v>
      </c>
      <c r="AF35" s="1">
        <v>16639</v>
      </c>
      <c r="AG35" s="1">
        <v>17422</v>
      </c>
      <c r="AH35" s="1">
        <v>20376</v>
      </c>
      <c r="AI35" s="1">
        <v>4704</v>
      </c>
      <c r="AJ35" s="1">
        <v>4624</v>
      </c>
    </row>
    <row r="36" spans="1:36">
      <c r="A36" s="41" t="s">
        <v>46</v>
      </c>
      <c r="P36" s="1">
        <v>6969</v>
      </c>
      <c r="Q36" s="1">
        <v>7384</v>
      </c>
      <c r="R36" s="1">
        <v>7838</v>
      </c>
      <c r="S36" s="1">
        <v>9254</v>
      </c>
      <c r="T36" s="1">
        <v>10911</v>
      </c>
      <c r="U36" s="1">
        <v>10579</v>
      </c>
      <c r="V36" s="1">
        <v>8912</v>
      </c>
      <c r="W36" s="1">
        <v>8317</v>
      </c>
      <c r="X36" s="1">
        <v>9289</v>
      </c>
      <c r="Y36" s="1">
        <v>11166</v>
      </c>
      <c r="Z36" s="37">
        <v>15085</v>
      </c>
      <c r="AA36" s="37">
        <v>16348</v>
      </c>
      <c r="AB36" s="37">
        <v>14301</v>
      </c>
      <c r="AC36" s="1">
        <v>14327</v>
      </c>
      <c r="AD36" s="1">
        <v>11518</v>
      </c>
      <c r="AE36" s="1">
        <v>9394</v>
      </c>
      <c r="AF36" s="1">
        <v>8522</v>
      </c>
      <c r="AG36" s="1">
        <v>7264</v>
      </c>
      <c r="AH36" s="1">
        <v>6972</v>
      </c>
      <c r="AI36" s="1">
        <v>6597</v>
      </c>
      <c r="AJ36" s="1">
        <v>5785</v>
      </c>
    </row>
    <row r="37" spans="1:36">
      <c r="A37" s="42" t="s">
        <v>47</v>
      </c>
      <c r="P37" s="1">
        <v>831</v>
      </c>
      <c r="Q37" s="1">
        <v>938</v>
      </c>
      <c r="R37" s="1">
        <v>1047</v>
      </c>
      <c r="S37" s="1">
        <v>1328</v>
      </c>
      <c r="T37" s="1">
        <v>1660</v>
      </c>
      <c r="U37" s="1">
        <v>2129</v>
      </c>
      <c r="V37" s="1">
        <v>1932</v>
      </c>
      <c r="W37" s="1">
        <v>1641</v>
      </c>
      <c r="X37" s="1">
        <v>2338</v>
      </c>
      <c r="Y37" s="1">
        <v>2488</v>
      </c>
      <c r="Z37" s="37">
        <v>3730</v>
      </c>
      <c r="AA37" s="37">
        <v>5161</v>
      </c>
      <c r="AB37" s="37">
        <v>4293</v>
      </c>
      <c r="AC37" s="15">
        <v>4052</v>
      </c>
      <c r="AD37" s="15">
        <v>2474</v>
      </c>
      <c r="AE37" s="1">
        <v>141</v>
      </c>
      <c r="AF37" s="15">
        <v>122</v>
      </c>
      <c r="AG37" s="15">
        <v>92</v>
      </c>
      <c r="AH37" s="15">
        <v>100</v>
      </c>
      <c r="AI37" s="15">
        <v>123</v>
      </c>
      <c r="AJ37" s="15">
        <v>216</v>
      </c>
    </row>
    <row r="38" spans="1:36">
      <c r="A38" s="39" t="s">
        <v>49</v>
      </c>
      <c r="B38" s="39">
        <f t="shared" ref="B38:Z38" si="30">SUM(B40:B51)</f>
        <v>0</v>
      </c>
      <c r="C38" s="39">
        <f t="shared" si="30"/>
        <v>0</v>
      </c>
      <c r="D38" s="39">
        <f t="shared" si="30"/>
        <v>0</v>
      </c>
      <c r="E38" s="39">
        <f t="shared" si="30"/>
        <v>0</v>
      </c>
      <c r="F38" s="39">
        <f t="shared" si="30"/>
        <v>0</v>
      </c>
      <c r="G38" s="39">
        <f t="shared" si="30"/>
        <v>0</v>
      </c>
      <c r="H38" s="39">
        <f t="shared" si="30"/>
        <v>0</v>
      </c>
      <c r="I38" s="39">
        <f t="shared" si="30"/>
        <v>0</v>
      </c>
      <c r="J38" s="39">
        <f t="shared" si="30"/>
        <v>0</v>
      </c>
      <c r="K38" s="39">
        <f t="shared" si="30"/>
        <v>0</v>
      </c>
      <c r="L38" s="39">
        <f t="shared" si="30"/>
        <v>0</v>
      </c>
      <c r="M38" s="39">
        <f t="shared" si="30"/>
        <v>0</v>
      </c>
      <c r="N38" s="39">
        <f t="shared" si="30"/>
        <v>0</v>
      </c>
      <c r="O38" s="39">
        <f t="shared" si="30"/>
        <v>0</v>
      </c>
      <c r="P38" s="39">
        <f t="shared" si="30"/>
        <v>75315</v>
      </c>
      <c r="Q38" s="39">
        <f t="shared" si="30"/>
        <v>83235</v>
      </c>
      <c r="R38" s="39">
        <f t="shared" si="30"/>
        <v>102015</v>
      </c>
      <c r="S38" s="39">
        <f t="shared" si="30"/>
        <v>136798</v>
      </c>
      <c r="T38" s="39">
        <f t="shared" si="30"/>
        <v>157634</v>
      </c>
      <c r="U38" s="39">
        <f t="shared" si="30"/>
        <v>173478</v>
      </c>
      <c r="V38" s="39">
        <f t="shared" si="30"/>
        <v>183516</v>
      </c>
      <c r="W38" s="39">
        <f t="shared" si="30"/>
        <v>200189</v>
      </c>
      <c r="X38" s="39">
        <f t="shared" si="30"/>
        <v>248412</v>
      </c>
      <c r="Y38" s="39">
        <f t="shared" si="30"/>
        <v>329915</v>
      </c>
      <c r="Z38" s="39">
        <f t="shared" si="30"/>
        <v>515184</v>
      </c>
      <c r="AA38" s="39">
        <f t="shared" ref="AA38:AB38" si="31">SUM(AA40:AA51)</f>
        <v>593905</v>
      </c>
      <c r="AB38" s="39">
        <f t="shared" si="31"/>
        <v>532322</v>
      </c>
      <c r="AC38" s="39">
        <f t="shared" ref="AC38:AD38" si="32">SUM(AC40:AC51)</f>
        <v>410784</v>
      </c>
      <c r="AD38" s="39">
        <f t="shared" si="32"/>
        <v>393360</v>
      </c>
      <c r="AE38" s="39">
        <f t="shared" ref="AE38:AF38" si="33">SUM(AE40:AE51)</f>
        <v>357502</v>
      </c>
      <c r="AF38" s="39">
        <f t="shared" si="33"/>
        <v>303310</v>
      </c>
      <c r="AG38" s="39">
        <f t="shared" ref="AG38:AH38" si="34">SUM(AG40:AG51)</f>
        <v>224407</v>
      </c>
      <c r="AH38" s="39">
        <f t="shared" si="34"/>
        <v>168957</v>
      </c>
      <c r="AI38" s="39">
        <f t="shared" ref="AI38:AJ38" si="35">SUM(AI40:AI51)</f>
        <v>142271</v>
      </c>
      <c r="AJ38" s="39">
        <f t="shared" si="35"/>
        <v>133345</v>
      </c>
    </row>
    <row r="39" spans="1:36">
      <c r="A39" s="40" t="s">
        <v>113</v>
      </c>
      <c r="B39" s="40">
        <f t="shared" ref="B39:Z39" si="36">(B38/B4)*100</f>
        <v>0</v>
      </c>
      <c r="C39" s="40">
        <f t="shared" si="36"/>
        <v>0</v>
      </c>
      <c r="D39" s="40">
        <f t="shared" si="36"/>
        <v>0</v>
      </c>
      <c r="E39" s="40">
        <f t="shared" si="36"/>
        <v>0</v>
      </c>
      <c r="F39" s="40">
        <f t="shared" si="36"/>
        <v>0</v>
      </c>
      <c r="G39" s="40">
        <f t="shared" si="36"/>
        <v>0</v>
      </c>
      <c r="H39" s="40">
        <f t="shared" si="36"/>
        <v>0</v>
      </c>
      <c r="I39" s="40">
        <f t="shared" si="36"/>
        <v>0</v>
      </c>
      <c r="J39" s="40">
        <f t="shared" si="36"/>
        <v>0</v>
      </c>
      <c r="K39" s="40">
        <f t="shared" si="36"/>
        <v>0</v>
      </c>
      <c r="L39" s="40">
        <f t="shared" si="36"/>
        <v>0</v>
      </c>
      <c r="M39" s="40">
        <f t="shared" si="36"/>
        <v>0</v>
      </c>
      <c r="N39" s="40">
        <f t="shared" si="36"/>
        <v>0</v>
      </c>
      <c r="O39" s="40">
        <f t="shared" si="36"/>
        <v>0</v>
      </c>
      <c r="P39" s="40">
        <f t="shared" si="36"/>
        <v>16.226155748689024</v>
      </c>
      <c r="Q39" s="40">
        <f t="shared" si="36"/>
        <v>16.475294480919853</v>
      </c>
      <c r="R39" s="40">
        <f t="shared" si="36"/>
        <v>17.301968233508305</v>
      </c>
      <c r="S39" s="40">
        <f t="shared" si="36"/>
        <v>19.581678838594794</v>
      </c>
      <c r="T39" s="40">
        <f t="shared" si="36"/>
        <v>19.246120167073038</v>
      </c>
      <c r="U39" s="40">
        <f t="shared" si="36"/>
        <v>18.963758776633249</v>
      </c>
      <c r="V39" s="40">
        <f t="shared" si="36"/>
        <v>19.535988860666784</v>
      </c>
      <c r="W39" s="40">
        <f t="shared" si="36"/>
        <v>20.407437196789679</v>
      </c>
      <c r="X39" s="40">
        <f t="shared" si="36"/>
        <v>21.51507671521183</v>
      </c>
      <c r="Y39" s="40">
        <f t="shared" si="36"/>
        <v>22.933028036941419</v>
      </c>
      <c r="Z39" s="40">
        <f t="shared" si="36"/>
        <v>25.787295258183789</v>
      </c>
      <c r="AA39" s="40">
        <f t="shared" ref="AA39:AB39" si="37">(AA38/AA4)*100</f>
        <v>26.97190975771808</v>
      </c>
      <c r="AB39" s="40">
        <f t="shared" si="37"/>
        <v>25.902461289026039</v>
      </c>
      <c r="AC39" s="40">
        <f t="shared" ref="AC39:AD39" si="38">(AC38/AC4)*100</f>
        <v>22.164333241967544</v>
      </c>
      <c r="AD39" s="40">
        <f t="shared" si="38"/>
        <v>23.196405194069985</v>
      </c>
      <c r="AE39" s="40">
        <f t="shared" ref="AE39:AF39" si="39">(AE38/AE4)*100</f>
        <v>24.063854004909672</v>
      </c>
      <c r="AF39" s="40">
        <f t="shared" si="39"/>
        <v>23.895829279264731</v>
      </c>
      <c r="AG39" s="40">
        <f t="shared" ref="AG39:AH39" si="40">(AG38/AG4)*100</f>
        <v>21.046278798223689</v>
      </c>
      <c r="AH39" s="40">
        <f t="shared" si="40"/>
        <v>17.728589116702693</v>
      </c>
      <c r="AI39" s="40">
        <f t="shared" ref="AI39:AJ39" si="41">(AI38/AI4)*100</f>
        <v>16.008258929827228</v>
      </c>
      <c r="AJ39" s="40">
        <f t="shared" si="41"/>
        <v>15.223648172694132</v>
      </c>
    </row>
    <row r="40" spans="1:36">
      <c r="A40" s="41" t="s">
        <v>50</v>
      </c>
      <c r="P40" s="1">
        <v>13968</v>
      </c>
      <c r="Q40" s="1">
        <v>15718</v>
      </c>
      <c r="R40" s="1">
        <v>20110</v>
      </c>
      <c r="S40" s="1">
        <v>41167</v>
      </c>
      <c r="T40" s="1">
        <v>45333</v>
      </c>
      <c r="U40" s="1">
        <v>46516</v>
      </c>
      <c r="V40" s="1">
        <v>46970</v>
      </c>
      <c r="W40" s="1">
        <v>49076</v>
      </c>
      <c r="X40" s="1">
        <v>58808</v>
      </c>
      <c r="Y40" s="1">
        <v>87657</v>
      </c>
      <c r="Z40" s="37">
        <v>122817</v>
      </c>
      <c r="AA40" s="37">
        <v>142719</v>
      </c>
      <c r="AB40" s="37">
        <v>127727</v>
      </c>
      <c r="AC40" s="1">
        <v>106895</v>
      </c>
      <c r="AD40" s="1">
        <v>97771</v>
      </c>
      <c r="AE40" s="1">
        <v>88946</v>
      </c>
      <c r="AF40" s="1">
        <v>74468</v>
      </c>
      <c r="AG40" s="1">
        <v>64120</v>
      </c>
      <c r="AH40" s="1">
        <v>59568</v>
      </c>
      <c r="AI40" s="1">
        <v>42384</v>
      </c>
      <c r="AJ40" s="1">
        <v>41866</v>
      </c>
    </row>
    <row r="41" spans="1:36">
      <c r="A41" s="41" t="s">
        <v>51</v>
      </c>
      <c r="P41" s="1">
        <v>10794</v>
      </c>
      <c r="Q41" s="1">
        <v>11706</v>
      </c>
      <c r="R41" s="1">
        <v>13937</v>
      </c>
      <c r="S41" s="1">
        <v>15737</v>
      </c>
      <c r="T41" s="1">
        <v>17442</v>
      </c>
      <c r="U41" s="1">
        <v>18548</v>
      </c>
      <c r="V41" s="1">
        <v>19944</v>
      </c>
      <c r="W41" s="1">
        <v>21139</v>
      </c>
      <c r="X41" s="1">
        <v>24691</v>
      </c>
      <c r="Y41" s="1">
        <v>29245</v>
      </c>
      <c r="Z41" s="37">
        <v>102009</v>
      </c>
      <c r="AA41" s="37">
        <v>115937</v>
      </c>
      <c r="AB41" s="37">
        <v>100732</v>
      </c>
      <c r="AC41" s="1">
        <v>93888</v>
      </c>
      <c r="AD41" s="1">
        <v>91341</v>
      </c>
      <c r="AE41" s="1">
        <v>82517</v>
      </c>
      <c r="AF41" s="1">
        <v>67464</v>
      </c>
      <c r="AG41" s="1">
        <v>25230</v>
      </c>
      <c r="AH41" s="1">
        <v>14241</v>
      </c>
      <c r="AI41" s="1">
        <v>11528</v>
      </c>
      <c r="AJ41" s="1">
        <v>10098</v>
      </c>
    </row>
    <row r="42" spans="1:36">
      <c r="A42" s="41" t="s">
        <v>52</v>
      </c>
      <c r="P42" s="1">
        <v>2430</v>
      </c>
      <c r="Q42" s="1">
        <v>3009</v>
      </c>
      <c r="R42" s="1">
        <v>4558</v>
      </c>
      <c r="S42" s="1">
        <v>7801</v>
      </c>
      <c r="T42" s="1">
        <v>12882</v>
      </c>
      <c r="U42" s="1">
        <v>20155</v>
      </c>
      <c r="V42" s="1">
        <v>26234</v>
      </c>
      <c r="W42" s="1">
        <v>34557</v>
      </c>
      <c r="X42" s="1">
        <v>56896</v>
      </c>
      <c r="Y42" s="1">
        <v>80569</v>
      </c>
      <c r="Z42" s="37">
        <v>129644</v>
      </c>
      <c r="AA42" s="37">
        <v>148028</v>
      </c>
      <c r="AB42" s="37">
        <v>138046</v>
      </c>
      <c r="AC42" s="1">
        <v>50073</v>
      </c>
      <c r="AD42" s="1">
        <v>51391</v>
      </c>
      <c r="AE42" s="1">
        <v>50856</v>
      </c>
      <c r="AF42" s="1">
        <v>41345</v>
      </c>
      <c r="AG42" s="1">
        <v>35350</v>
      </c>
      <c r="AH42" s="1">
        <v>3173</v>
      </c>
      <c r="AI42" s="1">
        <v>2403</v>
      </c>
      <c r="AJ42" s="1">
        <v>2320</v>
      </c>
    </row>
    <row r="43" spans="1:36">
      <c r="A43" s="41" t="s">
        <v>53</v>
      </c>
      <c r="P43" s="1">
        <v>1743</v>
      </c>
      <c r="Q43" s="1">
        <v>2041</v>
      </c>
      <c r="R43" s="1">
        <v>2181</v>
      </c>
      <c r="S43" s="1">
        <v>3800</v>
      </c>
      <c r="T43" s="1">
        <v>2815</v>
      </c>
      <c r="U43" s="1">
        <v>3052</v>
      </c>
      <c r="V43" s="1">
        <v>3346</v>
      </c>
      <c r="W43" s="1">
        <v>3607</v>
      </c>
      <c r="X43" s="1">
        <v>3640</v>
      </c>
      <c r="Y43" s="1">
        <v>4027</v>
      </c>
      <c r="Z43" s="37">
        <v>5342</v>
      </c>
      <c r="AA43" s="37">
        <v>5544</v>
      </c>
      <c r="AB43" s="37">
        <v>5198</v>
      </c>
      <c r="AC43" s="1">
        <v>5245</v>
      </c>
      <c r="AD43" s="1">
        <v>5062</v>
      </c>
      <c r="AE43" s="1">
        <v>12179</v>
      </c>
      <c r="AF43" s="1">
        <v>10599</v>
      </c>
      <c r="AG43" s="1">
        <v>8881</v>
      </c>
      <c r="AH43" s="1">
        <v>7582</v>
      </c>
      <c r="AI43" s="1">
        <v>6940</v>
      </c>
      <c r="AJ43" s="1">
        <v>6030</v>
      </c>
    </row>
    <row r="44" spans="1:36">
      <c r="A44" s="41" t="s">
        <v>54</v>
      </c>
      <c r="P44" s="1">
        <v>7131</v>
      </c>
      <c r="Q44" s="1">
        <v>7468</v>
      </c>
      <c r="R44" s="1">
        <v>9867</v>
      </c>
      <c r="S44" s="1">
        <v>13119</v>
      </c>
      <c r="T44" s="1">
        <v>16302</v>
      </c>
      <c r="U44" s="1">
        <v>17373</v>
      </c>
      <c r="V44" s="1">
        <v>17797</v>
      </c>
      <c r="W44" s="1">
        <v>18492</v>
      </c>
      <c r="X44" s="1">
        <v>19639</v>
      </c>
      <c r="Y44" s="1">
        <v>24175</v>
      </c>
      <c r="Z44" s="37">
        <v>27126</v>
      </c>
      <c r="AA44" s="37">
        <v>26262</v>
      </c>
      <c r="AB44" s="37">
        <v>23551</v>
      </c>
      <c r="AC44" s="1">
        <v>24323</v>
      </c>
      <c r="AD44" s="1">
        <v>23608</v>
      </c>
      <c r="AE44" s="1">
        <v>18212</v>
      </c>
      <c r="AF44" s="1">
        <v>16567</v>
      </c>
      <c r="AG44" s="1">
        <v>15700</v>
      </c>
      <c r="AH44" s="1">
        <v>15855</v>
      </c>
      <c r="AI44" s="1">
        <v>15455</v>
      </c>
      <c r="AJ44" s="1">
        <v>14438</v>
      </c>
    </row>
    <row r="45" spans="1:36">
      <c r="A45" s="41" t="s">
        <v>55</v>
      </c>
      <c r="P45" s="1">
        <v>5092</v>
      </c>
      <c r="Q45" s="1">
        <v>5567</v>
      </c>
      <c r="R45" s="1">
        <v>6236</v>
      </c>
      <c r="S45" s="1">
        <v>7094</v>
      </c>
      <c r="T45" s="1">
        <v>8113</v>
      </c>
      <c r="U45" s="1">
        <v>8864</v>
      </c>
      <c r="V45" s="1">
        <v>9660</v>
      </c>
      <c r="W45" s="1">
        <v>10767</v>
      </c>
      <c r="X45" s="1">
        <v>14250</v>
      </c>
      <c r="Y45" s="1">
        <v>20408</v>
      </c>
      <c r="Z45" s="37">
        <v>41472</v>
      </c>
      <c r="AA45" s="37">
        <v>60840</v>
      </c>
      <c r="AB45" s="37">
        <v>54859</v>
      </c>
      <c r="AC45" s="1">
        <v>50471</v>
      </c>
      <c r="AD45" s="1">
        <v>46389</v>
      </c>
      <c r="AE45" s="1">
        <v>42590</v>
      </c>
      <c r="AF45" s="1">
        <v>37993</v>
      </c>
      <c r="AG45" s="1">
        <v>31864</v>
      </c>
      <c r="AH45" s="1">
        <v>28870</v>
      </c>
      <c r="AI45" s="1">
        <v>29640</v>
      </c>
      <c r="AJ45" s="1">
        <v>30831</v>
      </c>
    </row>
    <row r="46" spans="1:36">
      <c r="A46" s="41" t="s">
        <v>56</v>
      </c>
      <c r="P46" s="1">
        <v>10583</v>
      </c>
      <c r="Q46" s="1">
        <v>11727</v>
      </c>
      <c r="R46" s="1">
        <v>14133</v>
      </c>
      <c r="S46" s="1">
        <v>15190</v>
      </c>
      <c r="T46" s="1">
        <v>18415</v>
      </c>
      <c r="U46" s="1">
        <v>18975</v>
      </c>
      <c r="V46" s="1">
        <v>19708</v>
      </c>
      <c r="W46" s="1">
        <v>20004</v>
      </c>
      <c r="X46" s="1">
        <v>22533</v>
      </c>
      <c r="Y46" s="1">
        <v>23107</v>
      </c>
      <c r="Z46" s="37">
        <v>24222</v>
      </c>
      <c r="AA46" s="37">
        <v>27361</v>
      </c>
      <c r="AB46" s="37">
        <v>24635</v>
      </c>
      <c r="AC46" s="1">
        <v>26450</v>
      </c>
      <c r="AD46" s="1">
        <v>27503</v>
      </c>
      <c r="AE46" s="1">
        <v>16827</v>
      </c>
      <c r="AF46" s="1">
        <v>14735</v>
      </c>
      <c r="AG46" s="1">
        <v>12299</v>
      </c>
      <c r="AH46" s="1">
        <v>10535</v>
      </c>
      <c r="AI46" s="1">
        <v>8409</v>
      </c>
      <c r="AJ46" s="1">
        <v>5825</v>
      </c>
    </row>
    <row r="47" spans="1:36">
      <c r="A47" s="41" t="s">
        <v>57</v>
      </c>
      <c r="P47" s="1">
        <v>1842</v>
      </c>
      <c r="Q47" s="1">
        <v>2015</v>
      </c>
      <c r="R47" s="1">
        <v>2374</v>
      </c>
      <c r="S47" s="1">
        <v>2887</v>
      </c>
      <c r="T47" s="1">
        <v>3141</v>
      </c>
      <c r="U47" s="1">
        <v>2188</v>
      </c>
      <c r="V47" s="1">
        <v>1452</v>
      </c>
      <c r="W47" s="1">
        <v>1489</v>
      </c>
      <c r="X47" s="1">
        <v>1559</v>
      </c>
      <c r="Y47" s="1">
        <v>1482</v>
      </c>
      <c r="Z47" s="37">
        <v>1960</v>
      </c>
      <c r="AA47" s="37">
        <v>1913</v>
      </c>
      <c r="AB47" s="37">
        <v>2039</v>
      </c>
      <c r="AC47" s="1">
        <v>2318</v>
      </c>
      <c r="AD47" s="1">
        <v>1949</v>
      </c>
      <c r="AE47" s="1">
        <v>1141</v>
      </c>
      <c r="AF47" s="1">
        <v>825</v>
      </c>
      <c r="AG47" s="1">
        <v>800</v>
      </c>
      <c r="AH47" s="1">
        <v>709</v>
      </c>
      <c r="AI47" s="1">
        <v>609</v>
      </c>
      <c r="AJ47" s="1">
        <v>587</v>
      </c>
    </row>
    <row r="48" spans="1:36">
      <c r="A48" s="41" t="s">
        <v>58</v>
      </c>
      <c r="P48" s="1">
        <v>327</v>
      </c>
      <c r="Q48" s="1">
        <v>339</v>
      </c>
      <c r="R48" s="1">
        <v>421</v>
      </c>
      <c r="S48" s="1">
        <v>461</v>
      </c>
      <c r="T48" s="1">
        <v>535</v>
      </c>
      <c r="U48" s="1">
        <v>793</v>
      </c>
      <c r="V48" s="1">
        <v>939</v>
      </c>
      <c r="W48" s="1">
        <v>1083</v>
      </c>
      <c r="X48" s="1">
        <v>1206</v>
      </c>
      <c r="Y48" s="1">
        <v>1359</v>
      </c>
      <c r="Z48" s="37">
        <v>340</v>
      </c>
      <c r="AA48" s="37">
        <v>407</v>
      </c>
      <c r="AB48" s="37">
        <v>365</v>
      </c>
      <c r="AC48" s="1">
        <v>322</v>
      </c>
      <c r="AD48" s="1">
        <v>322</v>
      </c>
      <c r="AE48" s="1">
        <v>323</v>
      </c>
      <c r="AF48" s="1">
        <v>250</v>
      </c>
      <c r="AG48" s="1">
        <v>238</v>
      </c>
      <c r="AH48" s="1">
        <v>256</v>
      </c>
      <c r="AI48" s="1">
        <v>237</v>
      </c>
      <c r="AJ48" s="1">
        <v>219</v>
      </c>
    </row>
    <row r="49" spans="1:36">
      <c r="A49" s="41" t="s">
        <v>59</v>
      </c>
      <c r="P49" s="1">
        <v>18360</v>
      </c>
      <c r="Q49" s="1">
        <v>20337</v>
      </c>
      <c r="R49" s="1">
        <v>24819</v>
      </c>
      <c r="S49" s="1">
        <v>25387</v>
      </c>
      <c r="T49" s="1">
        <v>27505</v>
      </c>
      <c r="U49" s="1">
        <v>30943</v>
      </c>
      <c r="V49" s="1">
        <v>31453</v>
      </c>
      <c r="W49" s="1">
        <v>33233</v>
      </c>
      <c r="X49" s="1">
        <v>37369</v>
      </c>
      <c r="Y49" s="1">
        <v>47336</v>
      </c>
      <c r="Z49" s="37">
        <v>40606</v>
      </c>
      <c r="AA49" s="37">
        <v>41359</v>
      </c>
      <c r="AB49" s="37">
        <v>31748</v>
      </c>
      <c r="AC49" s="1">
        <v>27331</v>
      </c>
      <c r="AD49" s="1">
        <v>24949</v>
      </c>
      <c r="AE49" s="1">
        <v>22625</v>
      </c>
      <c r="AF49" s="1">
        <v>20663</v>
      </c>
      <c r="AG49" s="1">
        <v>20148</v>
      </c>
      <c r="AH49" s="1">
        <v>19678</v>
      </c>
      <c r="AI49" s="1">
        <v>19296</v>
      </c>
      <c r="AJ49" s="1">
        <v>18180</v>
      </c>
    </row>
    <row r="50" spans="1:36">
      <c r="A50" s="41" t="s">
        <v>60</v>
      </c>
      <c r="P50" s="1">
        <v>1487</v>
      </c>
      <c r="Q50" s="1">
        <v>1746</v>
      </c>
      <c r="R50" s="1">
        <v>1496</v>
      </c>
      <c r="S50" s="1">
        <v>1834</v>
      </c>
      <c r="T50" s="1">
        <v>2123</v>
      </c>
      <c r="U50" s="1">
        <v>2351</v>
      </c>
      <c r="V50" s="1">
        <v>2713</v>
      </c>
      <c r="W50" s="1">
        <v>3178</v>
      </c>
      <c r="X50" s="1">
        <v>3306</v>
      </c>
      <c r="Y50" s="1">
        <v>4375</v>
      </c>
      <c r="Z50" s="37">
        <v>7324</v>
      </c>
      <c r="AA50" s="37">
        <v>10273</v>
      </c>
      <c r="AB50" s="37">
        <v>12024</v>
      </c>
      <c r="AC50" s="1">
        <v>12837</v>
      </c>
      <c r="AD50" s="1">
        <v>12928</v>
      </c>
      <c r="AE50" s="1">
        <v>10670</v>
      </c>
      <c r="AF50" s="1">
        <v>8411</v>
      </c>
      <c r="AG50" s="1">
        <v>7372</v>
      </c>
      <c r="AH50" s="1">
        <v>6496</v>
      </c>
      <c r="AI50" s="1">
        <v>4168</v>
      </c>
      <c r="AJ50" s="1">
        <v>1868</v>
      </c>
    </row>
    <row r="51" spans="1:36">
      <c r="A51" s="42" t="s">
        <v>61</v>
      </c>
      <c r="P51" s="1">
        <v>1558</v>
      </c>
      <c r="Q51" s="1">
        <v>1562</v>
      </c>
      <c r="R51" s="1">
        <v>1883</v>
      </c>
      <c r="S51" s="1">
        <v>2321</v>
      </c>
      <c r="T51" s="1">
        <v>3028</v>
      </c>
      <c r="U51" s="1">
        <v>3720</v>
      </c>
      <c r="V51" s="1">
        <v>3300</v>
      </c>
      <c r="W51" s="1">
        <v>3564</v>
      </c>
      <c r="X51" s="1">
        <v>4515</v>
      </c>
      <c r="Y51" s="1">
        <v>6175</v>
      </c>
      <c r="Z51" s="37">
        <v>12322</v>
      </c>
      <c r="AA51" s="37">
        <v>13262</v>
      </c>
      <c r="AB51" s="37">
        <v>11398</v>
      </c>
      <c r="AC51" s="15">
        <v>10631</v>
      </c>
      <c r="AD51" s="15">
        <v>10147</v>
      </c>
      <c r="AE51" s="1">
        <v>10616</v>
      </c>
      <c r="AF51" s="15">
        <v>9990</v>
      </c>
      <c r="AG51" s="15">
        <v>2405</v>
      </c>
      <c r="AH51" s="15">
        <v>1994</v>
      </c>
      <c r="AI51" s="15">
        <v>1202</v>
      </c>
      <c r="AJ51" s="15">
        <v>1083</v>
      </c>
    </row>
    <row r="52" spans="1:36">
      <c r="A52" s="39" t="s">
        <v>62</v>
      </c>
      <c r="B52" s="39">
        <f t="shared" ref="B52:Z52" si="42">SUM(B54:B62)</f>
        <v>0</v>
      </c>
      <c r="C52" s="39">
        <f t="shared" si="42"/>
        <v>0</v>
      </c>
      <c r="D52" s="39">
        <f t="shared" si="42"/>
        <v>0</v>
      </c>
      <c r="E52" s="39">
        <f t="shared" si="42"/>
        <v>0</v>
      </c>
      <c r="F52" s="39">
        <f t="shared" si="42"/>
        <v>0</v>
      </c>
      <c r="G52" s="39">
        <f t="shared" si="42"/>
        <v>0</v>
      </c>
      <c r="H52" s="39">
        <f t="shared" si="42"/>
        <v>0</v>
      </c>
      <c r="I52" s="39">
        <f t="shared" si="42"/>
        <v>0</v>
      </c>
      <c r="J52" s="39">
        <f t="shared" si="42"/>
        <v>0</v>
      </c>
      <c r="K52" s="39">
        <f t="shared" si="42"/>
        <v>0</v>
      </c>
      <c r="L52" s="39">
        <f t="shared" si="42"/>
        <v>0</v>
      </c>
      <c r="M52" s="39">
        <f t="shared" si="42"/>
        <v>0</v>
      </c>
      <c r="N52" s="39">
        <f t="shared" si="42"/>
        <v>0</v>
      </c>
      <c r="O52" s="39">
        <f t="shared" si="42"/>
        <v>0</v>
      </c>
      <c r="P52" s="39">
        <f t="shared" si="42"/>
        <v>98474</v>
      </c>
      <c r="Q52" s="39">
        <f t="shared" si="42"/>
        <v>104370</v>
      </c>
      <c r="R52" s="39">
        <f t="shared" si="42"/>
        <v>117724</v>
      </c>
      <c r="S52" s="39">
        <f t="shared" si="42"/>
        <v>135755</v>
      </c>
      <c r="T52" s="39">
        <f t="shared" si="42"/>
        <v>150016</v>
      </c>
      <c r="U52" s="39">
        <f t="shared" si="42"/>
        <v>157019</v>
      </c>
      <c r="V52" s="39">
        <f t="shared" si="42"/>
        <v>155985</v>
      </c>
      <c r="W52" s="39">
        <f t="shared" si="42"/>
        <v>156778</v>
      </c>
      <c r="X52" s="39">
        <f t="shared" si="42"/>
        <v>162937</v>
      </c>
      <c r="Y52" s="39">
        <f t="shared" si="42"/>
        <v>182077</v>
      </c>
      <c r="Z52" s="39">
        <f t="shared" si="42"/>
        <v>230166</v>
      </c>
      <c r="AA52" s="39">
        <f t="shared" ref="AA52:AB52" si="43">SUM(AA54:AA62)</f>
        <v>252101</v>
      </c>
      <c r="AB52" s="39">
        <f t="shared" si="43"/>
        <v>240724</v>
      </c>
      <c r="AC52" s="39">
        <f t="shared" ref="AC52:AD52" si="44">SUM(AC54:AC62)</f>
        <v>225274</v>
      </c>
      <c r="AD52" s="39">
        <f t="shared" si="44"/>
        <v>209152</v>
      </c>
      <c r="AE52" s="39">
        <f t="shared" ref="AE52:AF52" si="45">SUM(AE54:AE62)</f>
        <v>192192</v>
      </c>
      <c r="AF52" s="39">
        <f t="shared" si="45"/>
        <v>167147</v>
      </c>
      <c r="AG52" s="39">
        <f t="shared" ref="AG52:AH52" si="46">SUM(AG54:AG62)</f>
        <v>145090</v>
      </c>
      <c r="AH52" s="39">
        <f t="shared" si="46"/>
        <v>133651</v>
      </c>
      <c r="AI52" s="39">
        <f t="shared" ref="AI52:AJ52" si="47">SUM(AI54:AI62)</f>
        <v>121640</v>
      </c>
      <c r="AJ52" s="39">
        <f t="shared" si="47"/>
        <v>116282</v>
      </c>
    </row>
    <row r="53" spans="1:36">
      <c r="A53" s="40" t="s">
        <v>113</v>
      </c>
      <c r="B53" s="40">
        <f t="shared" ref="B53:Z53" si="48">(B52/B4)*100</f>
        <v>0</v>
      </c>
      <c r="C53" s="40">
        <f t="shared" si="48"/>
        <v>0</v>
      </c>
      <c r="D53" s="40">
        <f t="shared" si="48"/>
        <v>0</v>
      </c>
      <c r="E53" s="40">
        <f t="shared" si="48"/>
        <v>0</v>
      </c>
      <c r="F53" s="40">
        <f t="shared" si="48"/>
        <v>0</v>
      </c>
      <c r="G53" s="40">
        <f t="shared" si="48"/>
        <v>0</v>
      </c>
      <c r="H53" s="40">
        <f t="shared" si="48"/>
        <v>0</v>
      </c>
      <c r="I53" s="40">
        <f t="shared" si="48"/>
        <v>0</v>
      </c>
      <c r="J53" s="40">
        <f t="shared" si="48"/>
        <v>0</v>
      </c>
      <c r="K53" s="40">
        <f t="shared" si="48"/>
        <v>0</v>
      </c>
      <c r="L53" s="40">
        <f t="shared" si="48"/>
        <v>0</v>
      </c>
      <c r="M53" s="40">
        <f t="shared" si="48"/>
        <v>0</v>
      </c>
      <c r="N53" s="40">
        <f t="shared" si="48"/>
        <v>0</v>
      </c>
      <c r="O53" s="40">
        <f t="shared" si="48"/>
        <v>0</v>
      </c>
      <c r="P53" s="40">
        <f t="shared" si="48"/>
        <v>21.215620543004754</v>
      </c>
      <c r="Q53" s="40">
        <f t="shared" si="48"/>
        <v>20.658695079877518</v>
      </c>
      <c r="R53" s="40">
        <f t="shared" si="48"/>
        <v>19.966249162589147</v>
      </c>
      <c r="S53" s="40">
        <f t="shared" si="48"/>
        <v>19.432380668821448</v>
      </c>
      <c r="T53" s="40">
        <f t="shared" si="48"/>
        <v>18.316010270523037</v>
      </c>
      <c r="U53" s="40">
        <f t="shared" si="48"/>
        <v>17.16454212838617</v>
      </c>
      <c r="V53" s="40">
        <f t="shared" si="48"/>
        <v>16.605207297625864</v>
      </c>
      <c r="W53" s="40">
        <f t="shared" si="48"/>
        <v>15.982082875873759</v>
      </c>
      <c r="X53" s="40">
        <f t="shared" si="48"/>
        <v>14.112047947548708</v>
      </c>
      <c r="Y53" s="40">
        <f t="shared" si="48"/>
        <v>12.656523485995432</v>
      </c>
      <c r="Z53" s="40">
        <f t="shared" si="48"/>
        <v>11.520851968219375</v>
      </c>
      <c r="AA53" s="40">
        <f t="shared" ref="AA53:AB53" si="49">(AA52/AA4)*100</f>
        <v>11.449045591181227</v>
      </c>
      <c r="AB53" s="40">
        <f t="shared" si="49"/>
        <v>11.71348186124095</v>
      </c>
      <c r="AC53" s="40">
        <f t="shared" ref="AC53:AD53" si="50">(AC52/AC4)*100</f>
        <v>12.1549232851109</v>
      </c>
      <c r="AD53" s="40">
        <f t="shared" si="50"/>
        <v>12.333675358831924</v>
      </c>
      <c r="AE53" s="40">
        <f t="shared" ref="AE53:AF53" si="51">(AE52/AE4)*100</f>
        <v>12.936655540141311</v>
      </c>
      <c r="AF53" s="40">
        <f t="shared" si="51"/>
        <v>13.16842892269052</v>
      </c>
      <c r="AG53" s="40">
        <f t="shared" ref="AG53:AH53" si="52">(AG52/AG4)*100</f>
        <v>13.607439121035775</v>
      </c>
      <c r="AH53" s="40">
        <f t="shared" si="52"/>
        <v>14.023944932949991</v>
      </c>
      <c r="AI53" s="40">
        <f t="shared" ref="AI53:AJ53" si="53">(AI52/AI4)*100</f>
        <v>13.68686953928899</v>
      </c>
      <c r="AJ53" s="40">
        <f t="shared" si="53"/>
        <v>13.275610310226998</v>
      </c>
    </row>
    <row r="54" spans="1:36">
      <c r="A54" s="41" t="s">
        <v>63</v>
      </c>
      <c r="P54" s="1">
        <v>5006</v>
      </c>
      <c r="Q54" s="1">
        <v>4985</v>
      </c>
      <c r="R54" s="1">
        <v>6029</v>
      </c>
      <c r="S54" s="1">
        <v>7360</v>
      </c>
      <c r="T54" s="1">
        <v>9179</v>
      </c>
      <c r="U54" s="1">
        <v>9930</v>
      </c>
      <c r="V54" s="1">
        <v>9207</v>
      </c>
      <c r="W54" s="1">
        <v>10474</v>
      </c>
      <c r="X54" s="1">
        <v>11845</v>
      </c>
      <c r="Y54" s="1">
        <v>13888</v>
      </c>
      <c r="Z54" s="37">
        <v>18293</v>
      </c>
      <c r="AA54" s="37">
        <v>22706</v>
      </c>
      <c r="AB54" s="37">
        <v>25427</v>
      </c>
      <c r="AC54" s="1">
        <v>25326</v>
      </c>
      <c r="AD54" s="1">
        <v>25125</v>
      </c>
      <c r="AE54" s="1">
        <v>25130</v>
      </c>
      <c r="AF54" s="1">
        <v>22799</v>
      </c>
      <c r="AG54" s="1">
        <v>21433</v>
      </c>
      <c r="AH54" s="1">
        <v>22758</v>
      </c>
      <c r="AI54" s="1">
        <v>22330</v>
      </c>
      <c r="AJ54" s="1">
        <v>25591</v>
      </c>
    </row>
    <row r="55" spans="1:36">
      <c r="A55" s="41" t="s">
        <v>64</v>
      </c>
      <c r="P55" s="1">
        <v>1372</v>
      </c>
      <c r="Q55" s="1">
        <v>1343</v>
      </c>
      <c r="R55" s="1">
        <v>1485</v>
      </c>
      <c r="S55" s="1">
        <v>1780</v>
      </c>
      <c r="T55" s="1">
        <v>1797</v>
      </c>
      <c r="U55" s="1">
        <v>2015</v>
      </c>
      <c r="V55" s="1">
        <v>2048</v>
      </c>
      <c r="W55" s="1">
        <v>2378</v>
      </c>
      <c r="X55" s="1">
        <v>2629</v>
      </c>
      <c r="Y55" s="1">
        <v>2941</v>
      </c>
      <c r="Z55" s="37">
        <v>2425</v>
      </c>
      <c r="AA55" s="37">
        <v>2727</v>
      </c>
      <c r="AB55" s="37">
        <v>2643</v>
      </c>
      <c r="AC55" s="1">
        <v>4302</v>
      </c>
      <c r="AD55" s="1">
        <v>4090</v>
      </c>
      <c r="AE55" s="1">
        <v>3509</v>
      </c>
      <c r="AF55" s="1">
        <v>2737</v>
      </c>
      <c r="AG55" s="1">
        <v>2497</v>
      </c>
      <c r="AH55" s="1">
        <v>2393</v>
      </c>
      <c r="AI55" s="1">
        <v>2278</v>
      </c>
      <c r="AJ55" s="1">
        <v>2363</v>
      </c>
    </row>
    <row r="56" spans="1:36">
      <c r="A56" s="41" t="s">
        <v>65</v>
      </c>
      <c r="P56" s="1">
        <v>4452</v>
      </c>
      <c r="Q56" s="1">
        <v>4368</v>
      </c>
      <c r="R56" s="1">
        <v>5799</v>
      </c>
      <c r="S56" s="1">
        <v>6220</v>
      </c>
      <c r="T56" s="1">
        <v>8097</v>
      </c>
      <c r="U56" s="1">
        <v>8228</v>
      </c>
      <c r="V56" s="1">
        <v>8110</v>
      </c>
      <c r="W56" s="1">
        <v>8137</v>
      </c>
      <c r="X56" s="1">
        <v>8883</v>
      </c>
      <c r="Y56" s="1">
        <v>10546</v>
      </c>
      <c r="Z56" s="37">
        <v>14552</v>
      </c>
      <c r="AA56" s="37">
        <v>14126</v>
      </c>
      <c r="AB56" s="37">
        <v>11559</v>
      </c>
      <c r="AC56" s="1">
        <v>11111</v>
      </c>
      <c r="AD56" s="1">
        <v>9619</v>
      </c>
      <c r="AE56" s="1">
        <v>8289</v>
      </c>
      <c r="AF56" s="1">
        <v>6996</v>
      </c>
      <c r="AG56" s="1">
        <v>5875</v>
      </c>
      <c r="AH56" s="1">
        <v>5533</v>
      </c>
      <c r="AI56" s="1">
        <v>2889</v>
      </c>
      <c r="AJ56" s="1">
        <v>2180</v>
      </c>
    </row>
    <row r="57" spans="1:36">
      <c r="A57" s="41" t="s">
        <v>66</v>
      </c>
      <c r="P57" s="1">
        <v>2187</v>
      </c>
      <c r="Q57" s="1">
        <v>2277</v>
      </c>
      <c r="R57" s="1">
        <v>2530</v>
      </c>
      <c r="S57" s="1">
        <v>2891</v>
      </c>
      <c r="T57" s="1">
        <v>3248</v>
      </c>
      <c r="U57" s="1">
        <v>3528</v>
      </c>
      <c r="V57" s="1">
        <v>3400</v>
      </c>
      <c r="W57" s="1">
        <v>3175</v>
      </c>
      <c r="X57" s="1">
        <v>3157</v>
      </c>
      <c r="Y57" s="1">
        <v>3265</v>
      </c>
      <c r="Z57" s="37">
        <v>4221</v>
      </c>
      <c r="AA57" s="37">
        <v>4114</v>
      </c>
      <c r="AB57" s="37">
        <v>3572</v>
      </c>
      <c r="AC57" s="1">
        <v>3149</v>
      </c>
      <c r="AD57" s="1">
        <v>2666</v>
      </c>
      <c r="AE57" s="1">
        <v>1987</v>
      </c>
      <c r="AF57" s="1">
        <v>1163</v>
      </c>
      <c r="AG57" s="1">
        <v>604</v>
      </c>
      <c r="AH57" s="1">
        <v>599</v>
      </c>
      <c r="AI57" s="1">
        <v>507</v>
      </c>
      <c r="AJ57" s="1">
        <v>495</v>
      </c>
    </row>
    <row r="58" spans="1:36">
      <c r="A58" s="41" t="s">
        <v>67</v>
      </c>
      <c r="P58" s="1">
        <v>15161</v>
      </c>
      <c r="Q58" s="1">
        <v>15758</v>
      </c>
      <c r="R58" s="1">
        <v>16905</v>
      </c>
      <c r="S58" s="1">
        <v>17651</v>
      </c>
      <c r="T58" s="1">
        <v>19360</v>
      </c>
      <c r="U58" s="1">
        <v>19840</v>
      </c>
      <c r="V58" s="1">
        <v>18770</v>
      </c>
      <c r="W58" s="1">
        <v>19292</v>
      </c>
      <c r="X58" s="1">
        <v>20998</v>
      </c>
      <c r="Y58" s="1">
        <v>26474</v>
      </c>
      <c r="Z58" s="37">
        <v>31569</v>
      </c>
      <c r="AA58" s="37">
        <v>32778</v>
      </c>
      <c r="AB58" s="37">
        <v>32134</v>
      </c>
      <c r="AC58" s="1">
        <v>29461</v>
      </c>
      <c r="AD58" s="1">
        <v>28709</v>
      </c>
      <c r="AE58" s="1">
        <v>25867</v>
      </c>
      <c r="AF58" s="1">
        <v>23006</v>
      </c>
      <c r="AG58" s="1">
        <v>21574</v>
      </c>
      <c r="AH58" s="1">
        <v>20330</v>
      </c>
      <c r="AI58" s="1">
        <v>19132</v>
      </c>
      <c r="AJ58" s="1">
        <v>18455</v>
      </c>
    </row>
    <row r="59" spans="1:36">
      <c r="A59" s="41" t="s">
        <v>68</v>
      </c>
      <c r="P59" s="1">
        <v>37319</v>
      </c>
      <c r="Q59" s="1">
        <v>41133</v>
      </c>
      <c r="R59" s="1">
        <v>47106</v>
      </c>
      <c r="S59" s="1">
        <v>58956</v>
      </c>
      <c r="T59" s="1">
        <v>63984</v>
      </c>
      <c r="U59" s="1">
        <v>66766</v>
      </c>
      <c r="V59" s="1">
        <v>67142</v>
      </c>
      <c r="W59" s="1">
        <v>63340</v>
      </c>
      <c r="X59" s="1">
        <v>62068</v>
      </c>
      <c r="Y59" s="1">
        <v>64697</v>
      </c>
      <c r="Z59" s="37">
        <v>78099</v>
      </c>
      <c r="AA59" s="37">
        <v>88096</v>
      </c>
      <c r="AB59" s="37">
        <v>86756</v>
      </c>
      <c r="AC59" s="1">
        <v>83360</v>
      </c>
      <c r="AD59" s="1">
        <v>78227</v>
      </c>
      <c r="AE59" s="1">
        <v>75090</v>
      </c>
      <c r="AF59" s="1">
        <v>65924</v>
      </c>
      <c r="AG59" s="1">
        <v>57091</v>
      </c>
      <c r="AH59" s="1">
        <v>52392</v>
      </c>
      <c r="AI59" s="1">
        <v>49561</v>
      </c>
      <c r="AJ59" s="1">
        <v>47437</v>
      </c>
    </row>
    <row r="60" spans="1:36">
      <c r="A60" s="41" t="s">
        <v>69</v>
      </c>
      <c r="P60" s="1">
        <v>30808</v>
      </c>
      <c r="Q60" s="1">
        <v>32340</v>
      </c>
      <c r="R60" s="1">
        <v>35007</v>
      </c>
      <c r="S60" s="1">
        <v>37398</v>
      </c>
      <c r="T60" s="1">
        <v>40143</v>
      </c>
      <c r="U60" s="1">
        <v>41917</v>
      </c>
      <c r="V60" s="1">
        <v>42811</v>
      </c>
      <c r="W60" s="1">
        <v>45526</v>
      </c>
      <c r="X60" s="1">
        <v>48650</v>
      </c>
      <c r="Y60" s="1">
        <v>55104</v>
      </c>
      <c r="Z60" s="37">
        <v>74913</v>
      </c>
      <c r="AA60" s="37">
        <v>81883</v>
      </c>
      <c r="AB60" s="37">
        <v>72887</v>
      </c>
      <c r="AC60" s="1">
        <v>66718</v>
      </c>
      <c r="AD60" s="1">
        <v>59452</v>
      </c>
      <c r="AE60" s="1">
        <v>50790</v>
      </c>
      <c r="AF60" s="1">
        <v>42911</v>
      </c>
      <c r="AG60" s="1">
        <v>34411</v>
      </c>
      <c r="AH60" s="1">
        <v>27985</v>
      </c>
      <c r="AI60" s="1">
        <v>23320</v>
      </c>
      <c r="AJ60" s="1">
        <v>18163</v>
      </c>
    </row>
    <row r="61" spans="1:36">
      <c r="A61" s="41" t="s">
        <v>70</v>
      </c>
      <c r="P61" s="1">
        <v>1885</v>
      </c>
      <c r="Q61" s="1">
        <v>1900</v>
      </c>
      <c r="R61" s="1">
        <v>2613</v>
      </c>
      <c r="S61" s="1">
        <v>3277</v>
      </c>
      <c r="T61" s="1">
        <v>4012</v>
      </c>
      <c r="U61" s="1">
        <v>4571</v>
      </c>
      <c r="V61" s="1">
        <v>4254</v>
      </c>
      <c r="W61" s="1">
        <v>4211</v>
      </c>
      <c r="X61" s="1">
        <v>4429</v>
      </c>
      <c r="Y61" s="1">
        <v>4907</v>
      </c>
      <c r="Z61" s="37">
        <v>5773</v>
      </c>
      <c r="AA61" s="37">
        <v>5298</v>
      </c>
      <c r="AB61" s="37">
        <v>5400</v>
      </c>
      <c r="AC61" s="1">
        <v>1489</v>
      </c>
      <c r="AD61" s="1">
        <v>960</v>
      </c>
      <c r="AE61" s="1">
        <v>1237</v>
      </c>
      <c r="AF61" s="1">
        <v>1386</v>
      </c>
      <c r="AG61" s="1">
        <v>1409</v>
      </c>
      <c r="AH61" s="1">
        <v>1483</v>
      </c>
      <c r="AI61" s="1">
        <v>1524</v>
      </c>
      <c r="AJ61" s="1">
        <v>1508</v>
      </c>
    </row>
    <row r="62" spans="1:36">
      <c r="A62" s="42" t="s">
        <v>71</v>
      </c>
      <c r="P62" s="1">
        <v>284</v>
      </c>
      <c r="Q62" s="1">
        <v>266</v>
      </c>
      <c r="R62" s="1">
        <v>250</v>
      </c>
      <c r="S62" s="1">
        <v>222</v>
      </c>
      <c r="T62" s="1">
        <v>196</v>
      </c>
      <c r="U62" s="1">
        <v>224</v>
      </c>
      <c r="V62" s="1">
        <v>243</v>
      </c>
      <c r="W62" s="1">
        <v>245</v>
      </c>
      <c r="X62" s="1">
        <v>278</v>
      </c>
      <c r="Y62" s="1">
        <v>255</v>
      </c>
      <c r="Z62" s="37">
        <v>321</v>
      </c>
      <c r="AA62" s="37">
        <v>373</v>
      </c>
      <c r="AB62" s="37">
        <v>346</v>
      </c>
      <c r="AC62" s="15">
        <v>358</v>
      </c>
      <c r="AD62" s="15">
        <v>304</v>
      </c>
      <c r="AE62" s="15">
        <v>293</v>
      </c>
      <c r="AF62" s="15">
        <v>225</v>
      </c>
      <c r="AG62" s="15">
        <v>196</v>
      </c>
      <c r="AH62" s="15">
        <v>178</v>
      </c>
      <c r="AI62" s="15">
        <v>99</v>
      </c>
      <c r="AJ62" s="15">
        <v>90</v>
      </c>
    </row>
    <row r="63" spans="1:36">
      <c r="A63" s="43" t="s">
        <v>72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>
        <v>4379</v>
      </c>
      <c r="Q63" s="19">
        <v>4800</v>
      </c>
      <c r="R63" s="19">
        <v>5280</v>
      </c>
      <c r="S63" s="19">
        <v>6427</v>
      </c>
      <c r="T63" s="19">
        <v>8039</v>
      </c>
      <c r="U63" s="19">
        <v>9426</v>
      </c>
      <c r="V63" s="19">
        <v>10499</v>
      </c>
      <c r="W63" s="19">
        <v>11694</v>
      </c>
      <c r="X63" s="19">
        <v>14810</v>
      </c>
      <c r="Y63" s="19">
        <v>20283</v>
      </c>
      <c r="Z63" s="43">
        <v>31191</v>
      </c>
      <c r="AA63" s="43">
        <v>35701</v>
      </c>
      <c r="AB63" s="43">
        <v>32115</v>
      </c>
      <c r="AC63" s="15">
        <v>31801</v>
      </c>
      <c r="AD63" s="15">
        <v>27747</v>
      </c>
      <c r="AE63" s="19">
        <v>27371</v>
      </c>
      <c r="AF63" s="19">
        <v>26944</v>
      </c>
      <c r="AG63" s="19">
        <v>28427</v>
      </c>
      <c r="AH63" s="19">
        <v>29430</v>
      </c>
      <c r="AI63" s="19">
        <v>37022</v>
      </c>
      <c r="AJ63" s="19">
        <v>45865</v>
      </c>
    </row>
    <row r="64" spans="1:36">
      <c r="A64" s="4"/>
    </row>
    <row r="65" spans="2:26">
      <c r="B65" s="1" t="s">
        <v>114</v>
      </c>
    </row>
    <row r="76" spans="2:26">
      <c r="Z76" s="63"/>
    </row>
    <row r="77" spans="2:26">
      <c r="Z77" s="2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79"/>
  <sheetViews>
    <sheetView zoomScaleNormal="100" workbookViewId="0">
      <pane xSplit="1" ySplit="3" topLeftCell="U4" activePane="bottomRight" state="frozen"/>
      <selection pane="bottomRight" activeCell="AJ3" sqref="AJ3"/>
      <selection pane="bottomLeft" activeCell="A4" sqref="A4"/>
      <selection pane="topRight" activeCell="B1" sqref="B1"/>
    </sheetView>
  </sheetViews>
  <sheetFormatPr defaultRowHeight="12.75"/>
  <cols>
    <col min="1" max="1" width="21.85546875" customWidth="1"/>
    <col min="2" max="28" width="11.5703125" customWidth="1"/>
    <col min="31" max="36" width="9.5703125" bestFit="1" customWidth="1"/>
  </cols>
  <sheetData>
    <row r="1" spans="1:36" s="54" customFormat="1">
      <c r="B1" s="49" t="s">
        <v>216</v>
      </c>
      <c r="AJ1" s="182"/>
    </row>
    <row r="2" spans="1:36" s="54" customFormat="1">
      <c r="B2" s="49" t="s">
        <v>217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AH2" s="182"/>
      <c r="AJ2" s="182">
        <f>(AJ5-AE5)/AE5</f>
        <v>-0.13982160684057468</v>
      </c>
    </row>
    <row r="3" spans="1:36" s="54" customFormat="1">
      <c r="B3" s="52" t="s">
        <v>79</v>
      </c>
      <c r="C3" s="52" t="s">
        <v>80</v>
      </c>
      <c r="D3" s="52" t="s">
        <v>81</v>
      </c>
      <c r="E3" s="52" t="s">
        <v>82</v>
      </c>
      <c r="F3" s="52" t="s">
        <v>83</v>
      </c>
      <c r="G3" s="52" t="s">
        <v>84</v>
      </c>
      <c r="H3" s="52" t="s">
        <v>85</v>
      </c>
      <c r="I3" s="52" t="s">
        <v>86</v>
      </c>
      <c r="J3" s="52" t="s">
        <v>87</v>
      </c>
      <c r="K3" s="52" t="s">
        <v>88</v>
      </c>
      <c r="L3" s="52" t="s">
        <v>89</v>
      </c>
      <c r="M3" s="52" t="s">
        <v>90</v>
      </c>
      <c r="N3" s="52" t="s">
        <v>91</v>
      </c>
      <c r="O3" s="52" t="s">
        <v>92</v>
      </c>
      <c r="P3" s="52" t="s">
        <v>93</v>
      </c>
      <c r="Q3" s="52" t="s">
        <v>94</v>
      </c>
      <c r="R3" s="52" t="s">
        <v>95</v>
      </c>
      <c r="S3" s="52" t="s">
        <v>96</v>
      </c>
      <c r="T3" s="52" t="s">
        <v>97</v>
      </c>
      <c r="U3" s="52" t="s">
        <v>98</v>
      </c>
      <c r="V3" s="52" t="s">
        <v>99</v>
      </c>
      <c r="W3" s="52" t="s">
        <v>100</v>
      </c>
      <c r="X3" s="52" t="s">
        <v>101</v>
      </c>
      <c r="Y3" s="52" t="s">
        <v>102</v>
      </c>
      <c r="Z3" s="84" t="s">
        <v>103</v>
      </c>
      <c r="AA3" s="84" t="s">
        <v>104</v>
      </c>
      <c r="AB3" s="84" t="s">
        <v>105</v>
      </c>
      <c r="AC3" s="54" t="s">
        <v>106</v>
      </c>
      <c r="AD3" s="54" t="s">
        <v>107</v>
      </c>
      <c r="AE3" s="54" t="s">
        <v>108</v>
      </c>
      <c r="AF3" s="54" t="s">
        <v>109</v>
      </c>
      <c r="AG3" s="54" t="s">
        <v>110</v>
      </c>
      <c r="AH3" s="54" t="s">
        <v>111</v>
      </c>
      <c r="AI3" s="138" t="s">
        <v>112</v>
      </c>
      <c r="AJ3" s="177" t="s">
        <v>14</v>
      </c>
    </row>
    <row r="4" spans="1:36">
      <c r="A4" s="38" t="s">
        <v>15</v>
      </c>
      <c r="B4" s="16">
        <v>1806321</v>
      </c>
      <c r="C4" s="16">
        <v>1835227</v>
      </c>
      <c r="D4" s="16">
        <v>1600823</v>
      </c>
      <c r="E4" s="16">
        <v>1923801</v>
      </c>
      <c r="F4" s="16">
        <v>2056313</v>
      </c>
      <c r="G4" s="16">
        <v>2151750</v>
      </c>
      <c r="H4" s="16">
        <v>2459467</v>
      </c>
      <c r="I4" s="16">
        <v>2688148</v>
      </c>
      <c r="J4" s="16">
        <v>2612040</v>
      </c>
      <c r="K4" s="16">
        <v>2632821</v>
      </c>
      <c r="L4" s="16">
        <v>2622353</v>
      </c>
      <c r="M4" s="16">
        <v>2663393</v>
      </c>
      <c r="N4" s="16">
        <v>2599913</v>
      </c>
      <c r="O4" s="16">
        <v>2671903</v>
      </c>
      <c r="P4" s="38">
        <f t="shared" ref="P4:Z4" si="0">P5+P23+P38+P52+P63</f>
        <v>2543968</v>
      </c>
      <c r="Q4" s="38">
        <f t="shared" si="0"/>
        <v>2620148</v>
      </c>
      <c r="R4" s="38">
        <f t="shared" si="0"/>
        <v>2920697</v>
      </c>
      <c r="S4" s="38">
        <f t="shared" si="0"/>
        <v>3213327</v>
      </c>
      <c r="T4" s="38">
        <f t="shared" si="0"/>
        <v>3408807</v>
      </c>
      <c r="U4" s="38">
        <f t="shared" si="0"/>
        <v>3477323</v>
      </c>
      <c r="V4" s="38">
        <f t="shared" si="0"/>
        <v>3344910</v>
      </c>
      <c r="W4" s="38">
        <f t="shared" si="0"/>
        <v>3302426</v>
      </c>
      <c r="X4" s="38">
        <f t="shared" si="0"/>
        <v>3479808</v>
      </c>
      <c r="Y4" s="38">
        <f t="shared" si="0"/>
        <v>3784199</v>
      </c>
      <c r="Z4" s="38">
        <f t="shared" si="0"/>
        <v>5168357</v>
      </c>
      <c r="AA4" s="38">
        <f t="shared" ref="AA4:AD4" si="1">AA5+AA23+AA38+AA52+AA63</f>
        <v>6073512</v>
      </c>
      <c r="AB4" s="38">
        <f t="shared" si="1"/>
        <v>6301753</v>
      </c>
      <c r="AC4" s="38">
        <f t="shared" si="1"/>
        <v>6023374</v>
      </c>
      <c r="AD4" s="38">
        <f t="shared" si="1"/>
        <v>5811610</v>
      </c>
      <c r="AE4" s="38">
        <f t="shared" ref="AE4:AF4" si="2">AE5+AE23+AE38+AE52+AE63</f>
        <v>5686805</v>
      </c>
      <c r="AF4" s="38">
        <f t="shared" si="2"/>
        <v>5273338</v>
      </c>
      <c r="AG4" s="38">
        <f t="shared" ref="AG4:AH4" si="3">AG5+AG23+AG38+AG52+AG63</f>
        <v>5048055</v>
      </c>
      <c r="AH4" s="38">
        <f t="shared" si="3"/>
        <v>5082429</v>
      </c>
      <c r="AI4" s="38">
        <f t="shared" ref="AI4:AJ4" si="4">AI5+AI23+AI38+AI52+AI63</f>
        <v>4907941</v>
      </c>
      <c r="AJ4" s="38">
        <f t="shared" si="4"/>
        <v>4824578</v>
      </c>
    </row>
    <row r="5" spans="1:36">
      <c r="A5" s="39" t="s">
        <v>16</v>
      </c>
      <c r="B5" s="39">
        <f t="shared" ref="B5:Z5" si="5">SUM(B7:B22)</f>
        <v>601125</v>
      </c>
      <c r="C5" s="39">
        <f t="shared" si="5"/>
        <v>571046</v>
      </c>
      <c r="D5" s="39">
        <f t="shared" si="5"/>
        <v>530342</v>
      </c>
      <c r="E5" s="39">
        <f t="shared" si="5"/>
        <v>642811</v>
      </c>
      <c r="F5" s="39">
        <f t="shared" si="5"/>
        <v>708215</v>
      </c>
      <c r="G5" s="39">
        <f t="shared" si="5"/>
        <v>762269</v>
      </c>
      <c r="H5" s="39">
        <f t="shared" si="5"/>
        <v>891646</v>
      </c>
      <c r="I5" s="39">
        <f t="shared" si="5"/>
        <v>978410</v>
      </c>
      <c r="J5" s="39">
        <f t="shared" si="5"/>
        <v>952128</v>
      </c>
      <c r="K5" s="39">
        <f t="shared" si="5"/>
        <v>968160</v>
      </c>
      <c r="L5" s="39">
        <f t="shared" si="5"/>
        <v>968058</v>
      </c>
      <c r="M5" s="39">
        <f t="shared" si="5"/>
        <v>995571</v>
      </c>
      <c r="N5" s="39">
        <f t="shared" si="5"/>
        <v>982539</v>
      </c>
      <c r="O5" s="39">
        <f t="shared" si="5"/>
        <v>1015038</v>
      </c>
      <c r="P5" s="39">
        <f t="shared" si="5"/>
        <v>998456</v>
      </c>
      <c r="Q5" s="39">
        <f t="shared" si="5"/>
        <v>1039493</v>
      </c>
      <c r="R5" s="39">
        <f t="shared" si="5"/>
        <v>1177655</v>
      </c>
      <c r="S5" s="39">
        <f t="shared" si="5"/>
        <v>1310163</v>
      </c>
      <c r="T5" s="39">
        <f t="shared" si="5"/>
        <v>1414282</v>
      </c>
      <c r="U5" s="39">
        <f t="shared" si="5"/>
        <v>1443478</v>
      </c>
      <c r="V5" s="39">
        <f t="shared" si="5"/>
        <v>1382040</v>
      </c>
      <c r="W5" s="39">
        <f t="shared" si="5"/>
        <v>1352565</v>
      </c>
      <c r="X5" s="39">
        <f t="shared" si="5"/>
        <v>1410637</v>
      </c>
      <c r="Y5" s="39">
        <f t="shared" si="5"/>
        <v>1538149</v>
      </c>
      <c r="Z5" s="39">
        <f t="shared" si="5"/>
        <v>2114515</v>
      </c>
      <c r="AA5" s="39">
        <f t="shared" ref="AA5:AD5" si="6">SUM(AA7:AA22)</f>
        <v>2477765</v>
      </c>
      <c r="AB5" s="39">
        <f t="shared" si="6"/>
        <v>2573737</v>
      </c>
      <c r="AC5" s="39">
        <f t="shared" si="6"/>
        <v>2446844</v>
      </c>
      <c r="AD5" s="39">
        <f t="shared" si="6"/>
        <v>2352539</v>
      </c>
      <c r="AE5" s="39">
        <f t="shared" ref="AE5:AF5" si="7">SUM(AE7:AE22)</f>
        <v>2303900</v>
      </c>
      <c r="AF5" s="39">
        <f t="shared" si="7"/>
        <v>2141598</v>
      </c>
      <c r="AG5" s="39">
        <f t="shared" ref="AG5:AH5" si="8">SUM(AG7:AG22)</f>
        <v>2067045</v>
      </c>
      <c r="AH5" s="39">
        <f t="shared" si="8"/>
        <v>2068508</v>
      </c>
      <c r="AI5" s="39">
        <f t="shared" ref="AI5:AJ5" si="9">SUM(AI7:AI22)</f>
        <v>2015053</v>
      </c>
      <c r="AJ5" s="39">
        <f t="shared" si="9"/>
        <v>1981765</v>
      </c>
    </row>
    <row r="6" spans="1:36">
      <c r="A6" s="40" t="s">
        <v>113</v>
      </c>
      <c r="B6" s="40">
        <f t="shared" ref="B6:Z6" si="10">(B5/B4)*100</f>
        <v>33.278968688289623</v>
      </c>
      <c r="C6" s="40">
        <f t="shared" si="10"/>
        <v>31.115823819069792</v>
      </c>
      <c r="D6" s="40">
        <f t="shared" si="10"/>
        <v>33.129334098772944</v>
      </c>
      <c r="E6" s="40">
        <f t="shared" si="10"/>
        <v>33.413591114673501</v>
      </c>
      <c r="F6" s="40">
        <f t="shared" si="10"/>
        <v>34.44101165532679</v>
      </c>
      <c r="G6" s="40">
        <f t="shared" si="10"/>
        <v>35.425537353317068</v>
      </c>
      <c r="H6" s="40">
        <f t="shared" si="10"/>
        <v>36.253627310307479</v>
      </c>
      <c r="I6" s="40">
        <f t="shared" si="10"/>
        <v>36.397177536355883</v>
      </c>
      <c r="J6" s="40">
        <f t="shared" si="10"/>
        <v>36.451509165250151</v>
      </c>
      <c r="K6" s="40">
        <f t="shared" si="10"/>
        <v>36.772724009721891</v>
      </c>
      <c r="L6" s="40">
        <f t="shared" si="10"/>
        <v>36.915625013108453</v>
      </c>
      <c r="M6" s="40">
        <f t="shared" si="10"/>
        <v>37.379800878052919</v>
      </c>
      <c r="N6" s="40">
        <f t="shared" si="10"/>
        <v>37.791226091026893</v>
      </c>
      <c r="O6" s="40">
        <f t="shared" si="10"/>
        <v>37.989328205402664</v>
      </c>
      <c r="P6" s="40">
        <f t="shared" si="10"/>
        <v>39.24797796198694</v>
      </c>
      <c r="Q6" s="40">
        <f t="shared" si="10"/>
        <v>39.673064269651945</v>
      </c>
      <c r="R6" s="40">
        <f t="shared" si="10"/>
        <v>40.321026111233039</v>
      </c>
      <c r="S6" s="40">
        <f t="shared" si="10"/>
        <v>40.772787830183482</v>
      </c>
      <c r="T6" s="40">
        <f t="shared" si="10"/>
        <v>41.489060542295299</v>
      </c>
      <c r="U6" s="40">
        <f t="shared" si="10"/>
        <v>41.511185472272786</v>
      </c>
      <c r="V6" s="40">
        <f t="shared" si="10"/>
        <v>41.317703615343909</v>
      </c>
      <c r="W6" s="40">
        <f t="shared" si="10"/>
        <v>40.956708795291703</v>
      </c>
      <c r="X6" s="40">
        <f t="shared" si="10"/>
        <v>40.537782544324287</v>
      </c>
      <c r="Y6" s="40">
        <f t="shared" si="10"/>
        <v>40.64662032837068</v>
      </c>
      <c r="Z6" s="40">
        <f t="shared" si="10"/>
        <v>40.912711718637084</v>
      </c>
      <c r="AA6" s="40">
        <f t="shared" ref="AA6:AD6" si="11">(AA5/AA4)*100</f>
        <v>40.796247706434102</v>
      </c>
      <c r="AB6" s="40">
        <f t="shared" si="11"/>
        <v>40.841603915608879</v>
      </c>
      <c r="AC6" s="40">
        <f t="shared" si="11"/>
        <v>40.622481685513797</v>
      </c>
      <c r="AD6" s="40">
        <f t="shared" si="11"/>
        <v>40.479987473350761</v>
      </c>
      <c r="AE6" s="40">
        <f t="shared" ref="AE6:AF6" si="12">(AE5/AE4)*100</f>
        <v>40.513082477770915</v>
      </c>
      <c r="AF6" s="40">
        <f t="shared" si="12"/>
        <v>40.611809825199899</v>
      </c>
      <c r="AG6" s="40">
        <f t="shared" ref="AG6:AH6" si="13">(AG5/AG4)*100</f>
        <v>40.94735497137016</v>
      </c>
      <c r="AH6" s="40">
        <f t="shared" si="13"/>
        <v>40.699201110335238</v>
      </c>
      <c r="AI6" s="40">
        <f t="shared" ref="AI6:AJ6" si="14">(AI5/AI4)*100</f>
        <v>41.056993146413127</v>
      </c>
      <c r="AJ6" s="40">
        <f t="shared" si="14"/>
        <v>41.076442333402007</v>
      </c>
    </row>
    <row r="7" spans="1:36">
      <c r="A7" s="41" t="s">
        <v>18</v>
      </c>
      <c r="B7" s="1">
        <v>44825</v>
      </c>
      <c r="C7" s="1">
        <v>48837</v>
      </c>
      <c r="D7" s="1">
        <v>38563</v>
      </c>
      <c r="E7" s="1">
        <v>46338</v>
      </c>
      <c r="F7" s="1">
        <v>51752</v>
      </c>
      <c r="G7" s="1">
        <v>55554</v>
      </c>
      <c r="H7" s="1">
        <v>63863</v>
      </c>
      <c r="I7" s="1">
        <v>65800</v>
      </c>
      <c r="J7" s="1">
        <v>66644</v>
      </c>
      <c r="K7" s="1">
        <v>63865</v>
      </c>
      <c r="L7" s="1">
        <v>61391</v>
      </c>
      <c r="M7" s="1">
        <v>60556</v>
      </c>
      <c r="N7" s="16">
        <v>59753</v>
      </c>
      <c r="O7" s="1">
        <v>60270</v>
      </c>
      <c r="P7" s="1">
        <v>60698</v>
      </c>
      <c r="Q7" s="1">
        <v>62793</v>
      </c>
      <c r="R7" s="1">
        <v>69821</v>
      </c>
      <c r="S7" s="1">
        <v>73302</v>
      </c>
      <c r="T7" s="24">
        <v>81227</v>
      </c>
      <c r="U7" s="24">
        <v>79856</v>
      </c>
      <c r="V7" s="1">
        <v>75687</v>
      </c>
      <c r="W7" s="1">
        <v>72386</v>
      </c>
      <c r="X7" s="1">
        <v>74051</v>
      </c>
      <c r="Y7" s="1">
        <v>82639</v>
      </c>
      <c r="Z7" s="36">
        <v>109531</v>
      </c>
      <c r="AA7" s="36">
        <v>123427</v>
      </c>
      <c r="AB7" s="36">
        <v>121046</v>
      </c>
      <c r="AC7">
        <v>110042</v>
      </c>
      <c r="AD7">
        <v>104671</v>
      </c>
      <c r="AE7">
        <v>101432</v>
      </c>
      <c r="AF7">
        <v>94570</v>
      </c>
      <c r="AG7">
        <v>91562</v>
      </c>
      <c r="AH7">
        <v>91069</v>
      </c>
      <c r="AI7">
        <v>88234</v>
      </c>
      <c r="AJ7">
        <v>85293</v>
      </c>
    </row>
    <row r="8" spans="1:36">
      <c r="A8" s="41" t="s">
        <v>19</v>
      </c>
      <c r="B8" s="1">
        <v>22835</v>
      </c>
      <c r="C8" s="1">
        <v>21391</v>
      </c>
      <c r="D8" s="1">
        <v>21791</v>
      </c>
      <c r="E8" s="1">
        <v>25206</v>
      </c>
      <c r="F8" s="1">
        <v>27562</v>
      </c>
      <c r="G8" s="1">
        <v>29505</v>
      </c>
      <c r="H8" s="1">
        <v>33158</v>
      </c>
      <c r="I8" s="1">
        <v>34075</v>
      </c>
      <c r="J8" s="1">
        <v>31323</v>
      </c>
      <c r="K8" s="1">
        <v>30771</v>
      </c>
      <c r="L8" s="1">
        <v>29683</v>
      </c>
      <c r="M8" s="1">
        <v>30551</v>
      </c>
      <c r="N8" s="16">
        <v>31884</v>
      </c>
      <c r="O8" s="1">
        <v>33520</v>
      </c>
      <c r="P8" s="1">
        <v>34400</v>
      </c>
      <c r="Q8" s="1">
        <v>36310</v>
      </c>
      <c r="R8" s="1">
        <v>42233</v>
      </c>
      <c r="S8" s="1">
        <v>47438</v>
      </c>
      <c r="T8" s="24">
        <v>50468</v>
      </c>
      <c r="U8" s="24">
        <v>51573</v>
      </c>
      <c r="V8" s="1">
        <v>50559</v>
      </c>
      <c r="W8" s="1">
        <v>49741</v>
      </c>
      <c r="X8" s="1">
        <v>51972</v>
      </c>
      <c r="Y8" s="1">
        <v>54816</v>
      </c>
      <c r="Z8" s="37">
        <v>70393</v>
      </c>
      <c r="AA8" s="37">
        <v>78930</v>
      </c>
      <c r="AB8" s="37">
        <v>79643</v>
      </c>
      <c r="AC8">
        <v>75665</v>
      </c>
      <c r="AD8">
        <v>71060</v>
      </c>
      <c r="AE8">
        <v>67302</v>
      </c>
      <c r="AF8">
        <v>61942</v>
      </c>
      <c r="AG8">
        <v>58931</v>
      </c>
      <c r="AH8">
        <v>57008</v>
      </c>
      <c r="AI8">
        <v>55070</v>
      </c>
      <c r="AJ8">
        <v>52904</v>
      </c>
    </row>
    <row r="9" spans="1:36">
      <c r="A9" s="41" t="s">
        <v>20</v>
      </c>
      <c r="B9" s="23">
        <v>5037</v>
      </c>
      <c r="C9" s="1">
        <v>3415</v>
      </c>
      <c r="D9" s="23">
        <v>2758</v>
      </c>
      <c r="E9" s="1">
        <v>3341</v>
      </c>
      <c r="F9" s="1">
        <v>3614</v>
      </c>
      <c r="G9" s="1">
        <v>3877</v>
      </c>
      <c r="H9" s="1">
        <v>4443</v>
      </c>
      <c r="I9" s="1">
        <v>4819</v>
      </c>
      <c r="J9" s="1">
        <v>4779</v>
      </c>
      <c r="K9" s="1">
        <v>4831</v>
      </c>
      <c r="L9" s="1">
        <v>4742</v>
      </c>
      <c r="M9" s="1">
        <v>4917</v>
      </c>
      <c r="N9" s="16">
        <v>5295</v>
      </c>
      <c r="O9" s="1">
        <v>5629</v>
      </c>
      <c r="P9" s="1">
        <v>5379</v>
      </c>
      <c r="Q9" s="1">
        <v>5405</v>
      </c>
      <c r="R9" s="1">
        <v>6078</v>
      </c>
      <c r="S9" s="1">
        <v>6731</v>
      </c>
      <c r="T9" s="24">
        <v>6899</v>
      </c>
      <c r="U9" s="24">
        <v>7080</v>
      </c>
      <c r="V9" s="1">
        <v>6518</v>
      </c>
      <c r="W9" s="1">
        <v>6411</v>
      </c>
      <c r="X9" s="1">
        <v>6925</v>
      </c>
      <c r="Y9" s="1">
        <v>7301</v>
      </c>
      <c r="Z9" s="37">
        <v>10225</v>
      </c>
      <c r="AA9" s="37">
        <v>11895</v>
      </c>
      <c r="AB9" s="37">
        <v>12391</v>
      </c>
      <c r="AC9">
        <v>12154</v>
      </c>
      <c r="AD9">
        <v>11913</v>
      </c>
      <c r="AE9">
        <v>12235</v>
      </c>
      <c r="AF9">
        <v>11746</v>
      </c>
      <c r="AG9">
        <v>11788</v>
      </c>
      <c r="AH9">
        <v>12184</v>
      </c>
      <c r="AI9">
        <v>11922</v>
      </c>
      <c r="AJ9">
        <v>11628</v>
      </c>
    </row>
    <row r="10" spans="1:36">
      <c r="A10" s="41" t="s">
        <v>21</v>
      </c>
      <c r="B10" s="1">
        <v>68407</v>
      </c>
      <c r="C10" s="1">
        <v>64060</v>
      </c>
      <c r="D10" s="1">
        <v>52346</v>
      </c>
      <c r="E10" s="1">
        <v>62910</v>
      </c>
      <c r="F10" s="1">
        <v>74458</v>
      </c>
      <c r="G10" s="1">
        <v>85851</v>
      </c>
      <c r="H10" s="1">
        <v>108410</v>
      </c>
      <c r="I10" s="1">
        <v>125179</v>
      </c>
      <c r="J10" s="1">
        <v>118517</v>
      </c>
      <c r="K10" s="1">
        <v>127925</v>
      </c>
      <c r="L10" s="1">
        <v>131218</v>
      </c>
      <c r="M10" s="1">
        <v>136545</v>
      </c>
      <c r="N10" s="16">
        <v>131834</v>
      </c>
      <c r="O10" s="1">
        <v>137691</v>
      </c>
      <c r="P10" s="1">
        <v>134734</v>
      </c>
      <c r="Q10" s="1">
        <v>142864</v>
      </c>
      <c r="R10" s="1">
        <v>165807</v>
      </c>
      <c r="S10" s="1">
        <v>184756</v>
      </c>
      <c r="T10" s="24">
        <v>195828</v>
      </c>
      <c r="U10" s="24">
        <v>192684</v>
      </c>
      <c r="V10" s="1">
        <v>178923</v>
      </c>
      <c r="W10" s="1">
        <v>173934</v>
      </c>
      <c r="X10" s="1">
        <v>190059</v>
      </c>
      <c r="Y10" s="1">
        <v>219276</v>
      </c>
      <c r="Z10" s="37">
        <v>315503</v>
      </c>
      <c r="AA10" s="37">
        <v>386817</v>
      </c>
      <c r="AB10" s="37">
        <v>417422</v>
      </c>
      <c r="AC10">
        <v>399462</v>
      </c>
      <c r="AD10">
        <v>389355</v>
      </c>
      <c r="AE10">
        <v>386790</v>
      </c>
      <c r="AF10">
        <v>361963</v>
      </c>
      <c r="AG10">
        <v>345469</v>
      </c>
      <c r="AH10">
        <v>350312</v>
      </c>
      <c r="AI10">
        <v>340931</v>
      </c>
      <c r="AJ10">
        <v>333580</v>
      </c>
    </row>
    <row r="11" spans="1:36">
      <c r="A11" s="41" t="s">
        <v>22</v>
      </c>
      <c r="B11" s="1">
        <v>32145</v>
      </c>
      <c r="C11" s="1">
        <v>29992</v>
      </c>
      <c r="D11" s="1">
        <v>24310</v>
      </c>
      <c r="E11" s="1">
        <v>30663</v>
      </c>
      <c r="F11" s="1">
        <v>35005</v>
      </c>
      <c r="G11" s="1">
        <v>40422</v>
      </c>
      <c r="H11" s="1">
        <v>51571</v>
      </c>
      <c r="I11" s="1">
        <v>60933</v>
      </c>
      <c r="J11" s="1">
        <v>65763</v>
      </c>
      <c r="K11" s="1">
        <v>68511</v>
      </c>
      <c r="L11" s="1">
        <v>72812</v>
      </c>
      <c r="M11" s="1">
        <v>76748</v>
      </c>
      <c r="N11" s="16">
        <v>74886</v>
      </c>
      <c r="O11" s="1">
        <v>76291</v>
      </c>
      <c r="P11" s="1">
        <v>75125</v>
      </c>
      <c r="Q11" s="1">
        <v>78084</v>
      </c>
      <c r="R11" s="1">
        <v>90572</v>
      </c>
      <c r="S11" s="1">
        <v>99757</v>
      </c>
      <c r="T11" s="24">
        <v>110582</v>
      </c>
      <c r="U11" s="24">
        <v>113441</v>
      </c>
      <c r="V11" s="1">
        <v>111701</v>
      </c>
      <c r="W11" s="1">
        <v>114968</v>
      </c>
      <c r="X11" s="1">
        <v>125769</v>
      </c>
      <c r="Y11" s="1">
        <v>146649</v>
      </c>
      <c r="Z11" s="37">
        <v>211600</v>
      </c>
      <c r="AA11" s="37">
        <v>252158</v>
      </c>
      <c r="AB11" s="37">
        <v>260427</v>
      </c>
      <c r="AC11">
        <v>241352</v>
      </c>
      <c r="AD11">
        <v>231066</v>
      </c>
      <c r="AE11">
        <v>221603</v>
      </c>
      <c r="AF11">
        <v>207010</v>
      </c>
      <c r="AG11">
        <v>195676</v>
      </c>
      <c r="AH11">
        <v>192436</v>
      </c>
      <c r="AI11">
        <v>187266</v>
      </c>
      <c r="AJ11">
        <v>183417</v>
      </c>
    </row>
    <row r="12" spans="1:36">
      <c r="A12" s="41" t="s">
        <v>23</v>
      </c>
      <c r="B12" s="1">
        <v>27528</v>
      </c>
      <c r="C12" s="1">
        <v>36507</v>
      </c>
      <c r="D12" s="1">
        <v>28350</v>
      </c>
      <c r="E12" s="1">
        <v>34012</v>
      </c>
      <c r="F12" s="1">
        <v>36798</v>
      </c>
      <c r="G12" s="1">
        <v>40227</v>
      </c>
      <c r="H12" s="1">
        <v>46807</v>
      </c>
      <c r="I12" s="1">
        <v>49978</v>
      </c>
      <c r="J12" s="1">
        <v>48145</v>
      </c>
      <c r="K12" s="1">
        <v>46730</v>
      </c>
      <c r="L12" s="1">
        <v>45052</v>
      </c>
      <c r="M12" s="1">
        <v>45578</v>
      </c>
      <c r="N12" s="16">
        <v>44906</v>
      </c>
      <c r="O12" s="1">
        <v>45501</v>
      </c>
      <c r="P12" s="1">
        <v>44236</v>
      </c>
      <c r="Q12" s="1">
        <v>45059</v>
      </c>
      <c r="R12" s="1">
        <v>50768</v>
      </c>
      <c r="S12" s="1">
        <v>55960</v>
      </c>
      <c r="T12" s="24">
        <v>59266</v>
      </c>
      <c r="U12" s="24">
        <v>59637</v>
      </c>
      <c r="V12" s="1">
        <v>57348</v>
      </c>
      <c r="W12" s="1">
        <v>57068</v>
      </c>
      <c r="X12" s="1">
        <v>61585</v>
      </c>
      <c r="Y12" s="1">
        <v>64316</v>
      </c>
      <c r="Z12" s="37">
        <v>86243</v>
      </c>
      <c r="AA12" s="37">
        <v>98973</v>
      </c>
      <c r="AB12" s="37">
        <v>101063</v>
      </c>
      <c r="AC12">
        <v>95957</v>
      </c>
      <c r="AD12">
        <v>91093</v>
      </c>
      <c r="AE12">
        <v>87828</v>
      </c>
      <c r="AF12">
        <v>77831</v>
      </c>
      <c r="AG12">
        <v>73227</v>
      </c>
      <c r="AH12">
        <v>72401</v>
      </c>
      <c r="AI12">
        <v>69574</v>
      </c>
      <c r="AJ12">
        <v>67109</v>
      </c>
    </row>
    <row r="13" spans="1:36">
      <c r="A13" s="41" t="s">
        <v>24</v>
      </c>
      <c r="B13" s="1">
        <v>39288</v>
      </c>
      <c r="C13" s="1">
        <v>40741</v>
      </c>
      <c r="D13" s="1">
        <v>44764</v>
      </c>
      <c r="E13" s="1">
        <v>50831</v>
      </c>
      <c r="F13" s="1">
        <v>54093</v>
      </c>
      <c r="G13" s="1">
        <v>55855</v>
      </c>
      <c r="H13" s="1">
        <v>64442</v>
      </c>
      <c r="I13" s="1">
        <v>67975</v>
      </c>
      <c r="J13" s="1">
        <v>64376</v>
      </c>
      <c r="K13" s="1">
        <v>66186</v>
      </c>
      <c r="L13" s="1">
        <v>65697</v>
      </c>
      <c r="M13" s="1">
        <v>65915</v>
      </c>
      <c r="N13" s="16">
        <v>64523</v>
      </c>
      <c r="O13" s="1">
        <v>64377</v>
      </c>
      <c r="P13" s="1">
        <v>61414</v>
      </c>
      <c r="Q13" s="1">
        <v>62151</v>
      </c>
      <c r="R13" s="1">
        <v>66684</v>
      </c>
      <c r="S13" s="1">
        <v>71441</v>
      </c>
      <c r="T13" s="24">
        <v>77524</v>
      </c>
      <c r="U13" s="24">
        <v>80047</v>
      </c>
      <c r="V13" s="1">
        <v>70484</v>
      </c>
      <c r="W13" s="1">
        <v>64350</v>
      </c>
      <c r="X13" s="1">
        <v>61995</v>
      </c>
      <c r="Y13" s="1">
        <v>63430</v>
      </c>
      <c r="Z13" s="37">
        <v>81427</v>
      </c>
      <c r="AA13" s="37">
        <v>91745</v>
      </c>
      <c r="AB13" s="37">
        <v>94547</v>
      </c>
      <c r="AC13">
        <v>88543</v>
      </c>
      <c r="AD13">
        <v>87464</v>
      </c>
      <c r="AE13">
        <v>87303</v>
      </c>
      <c r="AF13">
        <v>83188</v>
      </c>
      <c r="AG13">
        <v>82933</v>
      </c>
      <c r="AH13">
        <v>85049</v>
      </c>
      <c r="AI13">
        <v>87276</v>
      </c>
      <c r="AJ13">
        <v>88667</v>
      </c>
    </row>
    <row r="14" spans="1:36">
      <c r="A14" s="41" t="s">
        <v>25</v>
      </c>
      <c r="B14" s="1">
        <v>33950</v>
      </c>
      <c r="C14" s="1">
        <v>30105</v>
      </c>
      <c r="D14" s="1">
        <v>20922</v>
      </c>
      <c r="E14" s="1">
        <v>26817</v>
      </c>
      <c r="F14" s="1">
        <v>27268</v>
      </c>
      <c r="G14" s="1">
        <v>28195</v>
      </c>
      <c r="H14" s="1">
        <v>34026</v>
      </c>
      <c r="I14" s="1">
        <v>39610</v>
      </c>
      <c r="J14" s="1">
        <v>39693</v>
      </c>
      <c r="K14" s="1">
        <v>42133</v>
      </c>
      <c r="L14" s="1">
        <v>42426</v>
      </c>
      <c r="M14" s="1">
        <v>43311</v>
      </c>
      <c r="N14" s="16">
        <v>43550</v>
      </c>
      <c r="O14" s="1">
        <v>45596</v>
      </c>
      <c r="P14" s="1">
        <v>44558</v>
      </c>
      <c r="Q14" s="1">
        <v>45720</v>
      </c>
      <c r="R14" s="1">
        <v>50429</v>
      </c>
      <c r="S14" s="1">
        <v>51786</v>
      </c>
      <c r="T14" s="24">
        <v>54811</v>
      </c>
      <c r="U14" s="24">
        <v>55649</v>
      </c>
      <c r="V14" s="1">
        <v>52823</v>
      </c>
      <c r="W14" s="1">
        <v>51870</v>
      </c>
      <c r="X14" s="1">
        <v>54798</v>
      </c>
      <c r="Y14" s="1">
        <v>60329</v>
      </c>
      <c r="Z14" s="37">
        <v>82858</v>
      </c>
      <c r="AA14" s="37">
        <v>99753</v>
      </c>
      <c r="AB14" s="37">
        <v>107113</v>
      </c>
      <c r="AC14">
        <v>104562</v>
      </c>
      <c r="AD14">
        <v>100332</v>
      </c>
      <c r="AE14">
        <v>102581</v>
      </c>
      <c r="AF14">
        <v>95785</v>
      </c>
      <c r="AG14">
        <v>91814</v>
      </c>
      <c r="AH14">
        <v>90767</v>
      </c>
      <c r="AI14">
        <v>89658</v>
      </c>
      <c r="AJ14">
        <v>87344</v>
      </c>
    </row>
    <row r="15" spans="1:36">
      <c r="A15" s="41" t="s">
        <v>26</v>
      </c>
      <c r="B15" s="1">
        <v>37060</v>
      </c>
      <c r="C15" s="1">
        <v>36040</v>
      </c>
      <c r="D15" s="1">
        <v>33138</v>
      </c>
      <c r="E15" s="1">
        <v>38348</v>
      </c>
      <c r="F15" s="1">
        <v>41867</v>
      </c>
      <c r="G15" s="1">
        <v>43987</v>
      </c>
      <c r="H15" s="1">
        <v>47984</v>
      </c>
      <c r="I15" s="1">
        <v>48081</v>
      </c>
      <c r="J15" s="1">
        <v>46080</v>
      </c>
      <c r="K15" s="1">
        <v>44070</v>
      </c>
      <c r="L15" s="1">
        <v>43539</v>
      </c>
      <c r="M15" s="1">
        <v>46330</v>
      </c>
      <c r="N15" s="16">
        <v>46669</v>
      </c>
      <c r="O15" s="1">
        <v>48177</v>
      </c>
      <c r="P15" s="1">
        <v>47695</v>
      </c>
      <c r="Q15" s="1">
        <v>51143</v>
      </c>
      <c r="R15" s="1">
        <v>58367</v>
      </c>
      <c r="S15" s="1">
        <v>64010</v>
      </c>
      <c r="T15" s="24">
        <v>68016</v>
      </c>
      <c r="U15" s="24">
        <v>68650</v>
      </c>
      <c r="V15" s="1">
        <v>65709</v>
      </c>
      <c r="W15" s="1">
        <v>65403</v>
      </c>
      <c r="X15" s="1">
        <v>67108</v>
      </c>
      <c r="Y15" s="1">
        <v>71196</v>
      </c>
      <c r="Z15" s="37">
        <v>92574</v>
      </c>
      <c r="AA15" s="37">
        <v>100078</v>
      </c>
      <c r="AB15" s="37">
        <v>98458</v>
      </c>
      <c r="AC15">
        <v>88223</v>
      </c>
      <c r="AD15">
        <v>81814</v>
      </c>
      <c r="AE15">
        <v>79921</v>
      </c>
      <c r="AF15">
        <v>75391</v>
      </c>
      <c r="AG15">
        <v>72983</v>
      </c>
      <c r="AH15">
        <v>71339</v>
      </c>
      <c r="AI15">
        <v>68947</v>
      </c>
      <c r="AJ15">
        <v>66452</v>
      </c>
    </row>
    <row r="16" spans="1:36">
      <c r="A16" s="41" t="s">
        <v>27</v>
      </c>
      <c r="B16" s="1">
        <v>49062</v>
      </c>
      <c r="C16" s="1">
        <v>38869</v>
      </c>
      <c r="D16" s="1">
        <v>33629</v>
      </c>
      <c r="E16" s="1">
        <v>39068</v>
      </c>
      <c r="F16" s="1">
        <v>41393</v>
      </c>
      <c r="G16" s="1">
        <v>44916</v>
      </c>
      <c r="H16" s="1">
        <v>54644</v>
      </c>
      <c r="I16" s="1">
        <v>62155</v>
      </c>
      <c r="J16" s="1">
        <v>60858</v>
      </c>
      <c r="K16" s="1">
        <v>63609</v>
      </c>
      <c r="L16" s="1">
        <v>62780</v>
      </c>
      <c r="M16" s="1">
        <v>61427</v>
      </c>
      <c r="N16" s="16">
        <v>62613</v>
      </c>
      <c r="O16" s="1">
        <v>68361</v>
      </c>
      <c r="P16" s="1">
        <v>69375</v>
      </c>
      <c r="Q16" s="1">
        <v>73828</v>
      </c>
      <c r="R16" s="1">
        <v>90066</v>
      </c>
      <c r="S16" s="1">
        <v>106268</v>
      </c>
      <c r="T16" s="24">
        <v>117937</v>
      </c>
      <c r="U16" s="24">
        <v>121499</v>
      </c>
      <c r="V16" s="1">
        <v>118532</v>
      </c>
      <c r="W16" s="1">
        <v>116779</v>
      </c>
      <c r="X16" s="1">
        <v>122360</v>
      </c>
      <c r="Y16" s="1">
        <v>136305</v>
      </c>
      <c r="Z16" s="37">
        <v>189940</v>
      </c>
      <c r="AA16" s="37">
        <v>220702</v>
      </c>
      <c r="AB16" s="37">
        <v>228467</v>
      </c>
      <c r="AC16">
        <v>224517</v>
      </c>
      <c r="AD16">
        <v>219473</v>
      </c>
      <c r="AE16">
        <v>210118</v>
      </c>
      <c r="AF16">
        <v>190479</v>
      </c>
      <c r="AG16">
        <v>180079</v>
      </c>
      <c r="AH16">
        <v>175735</v>
      </c>
      <c r="AI16">
        <v>168629</v>
      </c>
      <c r="AJ16">
        <v>167358</v>
      </c>
    </row>
    <row r="17" spans="1:36">
      <c r="A17" s="41" t="s">
        <v>28</v>
      </c>
      <c r="B17" s="1">
        <v>29906</v>
      </c>
      <c r="C17" s="1">
        <v>26986</v>
      </c>
      <c r="D17" s="1">
        <v>33788</v>
      </c>
      <c r="E17" s="1">
        <v>40127</v>
      </c>
      <c r="F17" s="1">
        <v>43614</v>
      </c>
      <c r="G17" s="1">
        <v>46643</v>
      </c>
      <c r="H17" s="1">
        <v>52706</v>
      </c>
      <c r="I17" s="1">
        <v>57815</v>
      </c>
      <c r="J17" s="1">
        <v>53354</v>
      </c>
      <c r="K17" s="1">
        <v>52285</v>
      </c>
      <c r="L17" s="1">
        <v>50319</v>
      </c>
      <c r="M17" s="1">
        <v>49691</v>
      </c>
      <c r="N17" s="16">
        <v>46369</v>
      </c>
      <c r="O17" s="1">
        <v>47483</v>
      </c>
      <c r="P17" s="1">
        <v>46151</v>
      </c>
      <c r="Q17" s="1">
        <v>47040</v>
      </c>
      <c r="R17" s="1">
        <v>52593</v>
      </c>
      <c r="S17" s="1">
        <v>58207</v>
      </c>
      <c r="T17" s="24">
        <v>63462</v>
      </c>
      <c r="U17" s="24">
        <v>64414</v>
      </c>
      <c r="V17" s="1">
        <v>60994</v>
      </c>
      <c r="W17" s="1">
        <v>56243</v>
      </c>
      <c r="X17" s="1">
        <v>54863</v>
      </c>
      <c r="Y17" s="1">
        <v>55982</v>
      </c>
      <c r="Z17" s="37">
        <v>74518</v>
      </c>
      <c r="AA17" s="37">
        <v>86381</v>
      </c>
      <c r="AB17" s="37">
        <v>87405</v>
      </c>
      <c r="AC17">
        <v>82549</v>
      </c>
      <c r="AD17">
        <v>75830</v>
      </c>
      <c r="AE17">
        <v>71978</v>
      </c>
      <c r="AF17">
        <v>67457</v>
      </c>
      <c r="AG17">
        <v>65734</v>
      </c>
      <c r="AH17">
        <v>65554</v>
      </c>
      <c r="AI17">
        <v>63226</v>
      </c>
      <c r="AJ17">
        <v>60322</v>
      </c>
    </row>
    <row r="18" spans="1:36">
      <c r="A18" s="41" t="s">
        <v>29</v>
      </c>
      <c r="B18" s="1">
        <v>27407</v>
      </c>
      <c r="C18" s="1">
        <v>24491</v>
      </c>
      <c r="D18" s="1">
        <v>19079</v>
      </c>
      <c r="E18" s="1">
        <v>25040</v>
      </c>
      <c r="F18" s="1">
        <v>26881</v>
      </c>
      <c r="G18" s="1">
        <v>29173</v>
      </c>
      <c r="H18" s="1">
        <v>36397</v>
      </c>
      <c r="I18" s="1">
        <v>39773</v>
      </c>
      <c r="J18" s="1">
        <v>38177</v>
      </c>
      <c r="K18" s="1">
        <v>37189</v>
      </c>
      <c r="L18" s="1">
        <v>37894</v>
      </c>
      <c r="M18" s="1">
        <v>38587</v>
      </c>
      <c r="N18" s="16">
        <v>38938</v>
      </c>
      <c r="O18" s="1">
        <v>41277</v>
      </c>
      <c r="P18" s="1">
        <v>40290</v>
      </c>
      <c r="Q18" s="1">
        <v>43092</v>
      </c>
      <c r="R18" s="1">
        <v>49144</v>
      </c>
      <c r="S18" s="1">
        <v>58093</v>
      </c>
      <c r="T18" s="24">
        <v>61504</v>
      </c>
      <c r="U18" s="24">
        <v>61870</v>
      </c>
      <c r="V18" s="1">
        <v>59262</v>
      </c>
      <c r="W18" s="1">
        <v>57647</v>
      </c>
      <c r="X18" s="1">
        <v>61437</v>
      </c>
      <c r="Y18" s="1">
        <v>66530</v>
      </c>
      <c r="Z18" s="37">
        <v>90974</v>
      </c>
      <c r="AA18" s="37">
        <v>101807</v>
      </c>
      <c r="AB18" s="37">
        <v>106433</v>
      </c>
      <c r="AC18">
        <v>102764</v>
      </c>
      <c r="AD18">
        <v>97566</v>
      </c>
      <c r="AE18">
        <v>92205</v>
      </c>
      <c r="AF18">
        <v>82480</v>
      </c>
      <c r="AG18">
        <v>76297</v>
      </c>
      <c r="AH18">
        <v>74705</v>
      </c>
      <c r="AI18">
        <v>70260</v>
      </c>
      <c r="AJ18">
        <v>67266</v>
      </c>
    </row>
    <row r="19" spans="1:36">
      <c r="A19" s="41" t="s">
        <v>30</v>
      </c>
      <c r="B19" s="1">
        <v>34460</v>
      </c>
      <c r="C19" s="1">
        <v>34194</v>
      </c>
      <c r="D19" s="1">
        <v>29500</v>
      </c>
      <c r="E19" s="1">
        <v>34734</v>
      </c>
      <c r="F19" s="1">
        <v>38739</v>
      </c>
      <c r="G19" s="1">
        <v>42234</v>
      </c>
      <c r="H19" s="1">
        <v>50793</v>
      </c>
      <c r="I19" s="1">
        <v>53568</v>
      </c>
      <c r="J19" s="1">
        <v>50732</v>
      </c>
      <c r="K19" s="1">
        <v>48119</v>
      </c>
      <c r="L19" s="1">
        <v>46593</v>
      </c>
      <c r="M19" s="1">
        <v>48532</v>
      </c>
      <c r="N19" s="16">
        <v>48575</v>
      </c>
      <c r="O19" s="1">
        <v>50560</v>
      </c>
      <c r="P19" s="1">
        <v>49074</v>
      </c>
      <c r="Q19" s="1">
        <v>51278</v>
      </c>
      <c r="R19" s="1">
        <v>59203</v>
      </c>
      <c r="S19" s="1">
        <v>63543</v>
      </c>
      <c r="T19" s="24">
        <v>67284</v>
      </c>
      <c r="U19" s="24">
        <v>70831</v>
      </c>
      <c r="V19" s="1">
        <v>68583</v>
      </c>
      <c r="W19" s="1">
        <v>69262</v>
      </c>
      <c r="X19" s="1">
        <v>72318</v>
      </c>
      <c r="Y19" s="1">
        <v>77665</v>
      </c>
      <c r="Z19" s="37">
        <v>107039</v>
      </c>
      <c r="AA19" s="37">
        <v>124904</v>
      </c>
      <c r="AB19" s="37">
        <v>125961</v>
      </c>
      <c r="AC19">
        <v>118714</v>
      </c>
      <c r="AD19">
        <v>111713</v>
      </c>
      <c r="AE19">
        <v>106734</v>
      </c>
      <c r="AF19">
        <v>100423</v>
      </c>
      <c r="AG19">
        <v>94974</v>
      </c>
      <c r="AH19">
        <v>95764</v>
      </c>
      <c r="AI19">
        <v>93823</v>
      </c>
      <c r="AJ19">
        <v>92007</v>
      </c>
    </row>
    <row r="20" spans="1:36">
      <c r="A20" s="41" t="s">
        <v>31</v>
      </c>
      <c r="B20" s="1">
        <v>103114</v>
      </c>
      <c r="C20" s="1">
        <v>89179</v>
      </c>
      <c r="D20" s="1">
        <v>104791</v>
      </c>
      <c r="E20" s="1">
        <v>133943</v>
      </c>
      <c r="F20" s="1">
        <v>149146</v>
      </c>
      <c r="G20" s="1">
        <v>157477</v>
      </c>
      <c r="H20" s="1">
        <v>175225</v>
      </c>
      <c r="I20" s="1">
        <v>193770</v>
      </c>
      <c r="J20" s="1">
        <v>190497</v>
      </c>
      <c r="K20" s="1">
        <v>197767</v>
      </c>
      <c r="L20" s="1">
        <v>201484</v>
      </c>
      <c r="M20" s="1">
        <v>211279</v>
      </c>
      <c r="N20" s="16">
        <v>206946</v>
      </c>
      <c r="O20" s="1">
        <v>212321</v>
      </c>
      <c r="P20" s="1">
        <v>210025</v>
      </c>
      <c r="Q20" s="1">
        <v>217453</v>
      </c>
      <c r="R20" s="1">
        <v>242388</v>
      </c>
      <c r="S20" s="1">
        <v>280295</v>
      </c>
      <c r="T20" s="24">
        <v>308112</v>
      </c>
      <c r="U20" s="24">
        <v>324634</v>
      </c>
      <c r="V20" s="1">
        <v>319324</v>
      </c>
      <c r="W20" s="1">
        <v>311232</v>
      </c>
      <c r="X20" s="1">
        <v>312614</v>
      </c>
      <c r="Y20" s="1">
        <v>331628</v>
      </c>
      <c r="Z20" s="37">
        <v>453488</v>
      </c>
      <c r="AA20" s="37">
        <v>537200</v>
      </c>
      <c r="AB20" s="37">
        <v>562676</v>
      </c>
      <c r="AC20">
        <v>535621</v>
      </c>
      <c r="AD20">
        <v>517115</v>
      </c>
      <c r="AE20">
        <v>517300</v>
      </c>
      <c r="AF20">
        <v>485809</v>
      </c>
      <c r="AG20">
        <v>486829</v>
      </c>
      <c r="AH20">
        <v>497557</v>
      </c>
      <c r="AI20">
        <v>488688</v>
      </c>
      <c r="AJ20">
        <v>491218</v>
      </c>
    </row>
    <row r="21" spans="1:36">
      <c r="A21" s="41" t="s">
        <v>32</v>
      </c>
      <c r="B21" s="1">
        <v>33348</v>
      </c>
      <c r="C21" s="1">
        <v>31683</v>
      </c>
      <c r="D21" s="1">
        <v>28003</v>
      </c>
      <c r="E21" s="1">
        <v>34330</v>
      </c>
      <c r="F21" s="1">
        <v>37793</v>
      </c>
      <c r="G21" s="1">
        <v>39479</v>
      </c>
      <c r="H21" s="1">
        <v>46593</v>
      </c>
      <c r="I21" s="1">
        <v>53353</v>
      </c>
      <c r="J21" s="1">
        <v>52338</v>
      </c>
      <c r="K21" s="1">
        <v>53691</v>
      </c>
      <c r="L21" s="1">
        <v>51953</v>
      </c>
      <c r="M21" s="1">
        <v>54340</v>
      </c>
      <c r="N21" s="16">
        <v>55055</v>
      </c>
      <c r="O21" s="1">
        <v>56778</v>
      </c>
      <c r="P21" s="1">
        <v>54192</v>
      </c>
      <c r="Q21" s="1">
        <v>55608</v>
      </c>
      <c r="R21" s="1">
        <v>60012</v>
      </c>
      <c r="S21" s="1">
        <v>63333</v>
      </c>
      <c r="T21" s="24">
        <v>64466</v>
      </c>
      <c r="U21" s="24">
        <v>63905</v>
      </c>
      <c r="V21" s="1">
        <v>59469</v>
      </c>
      <c r="W21" s="1">
        <v>59361</v>
      </c>
      <c r="X21" s="1">
        <v>65811</v>
      </c>
      <c r="Y21" s="1">
        <v>72678</v>
      </c>
      <c r="Z21" s="37">
        <v>102595</v>
      </c>
      <c r="AA21" s="37">
        <v>122489</v>
      </c>
      <c r="AB21" s="37">
        <v>130782</v>
      </c>
      <c r="AC21">
        <v>129397</v>
      </c>
      <c r="AD21">
        <v>127111</v>
      </c>
      <c r="AE21">
        <v>125771</v>
      </c>
      <c r="AF21">
        <v>115026</v>
      </c>
      <c r="AG21">
        <v>109303</v>
      </c>
      <c r="AH21">
        <v>108201</v>
      </c>
      <c r="AI21">
        <v>105044</v>
      </c>
      <c r="AJ21">
        <v>102181</v>
      </c>
    </row>
    <row r="22" spans="1:36">
      <c r="A22" s="42" t="s">
        <v>33</v>
      </c>
      <c r="B22" s="15">
        <v>12753</v>
      </c>
      <c r="C22" s="15">
        <v>14556</v>
      </c>
      <c r="D22" s="15">
        <v>14610</v>
      </c>
      <c r="E22" s="15">
        <v>17103</v>
      </c>
      <c r="F22" s="15">
        <v>18232</v>
      </c>
      <c r="G22" s="15">
        <v>18874</v>
      </c>
      <c r="H22" s="15">
        <v>20584</v>
      </c>
      <c r="I22" s="15">
        <v>21526</v>
      </c>
      <c r="J22" s="15">
        <v>20852</v>
      </c>
      <c r="K22" s="15">
        <v>20478</v>
      </c>
      <c r="L22" s="15">
        <v>20475</v>
      </c>
      <c r="M22" s="15">
        <v>21264</v>
      </c>
      <c r="N22" s="18">
        <v>20743</v>
      </c>
      <c r="O22" s="15">
        <v>21206</v>
      </c>
      <c r="P22" s="15">
        <v>21110</v>
      </c>
      <c r="Q22" s="15">
        <v>21665</v>
      </c>
      <c r="R22" s="15">
        <v>23490</v>
      </c>
      <c r="S22" s="15">
        <v>25243</v>
      </c>
      <c r="T22" s="25">
        <v>26896</v>
      </c>
      <c r="U22" s="25">
        <v>27708</v>
      </c>
      <c r="V22" s="15">
        <v>26124</v>
      </c>
      <c r="W22" s="15">
        <v>25910</v>
      </c>
      <c r="X22" s="15">
        <v>26972</v>
      </c>
      <c r="Y22" s="15">
        <v>27409</v>
      </c>
      <c r="Z22" s="37">
        <v>35607</v>
      </c>
      <c r="AA22" s="37">
        <v>40506</v>
      </c>
      <c r="AB22" s="37">
        <v>39903</v>
      </c>
      <c r="AC22" s="136">
        <v>37322</v>
      </c>
      <c r="AD22" s="136">
        <v>34963</v>
      </c>
      <c r="AE22">
        <v>32799</v>
      </c>
      <c r="AF22">
        <v>30498</v>
      </c>
      <c r="AG22">
        <v>29446</v>
      </c>
      <c r="AH22">
        <v>28427</v>
      </c>
      <c r="AI22">
        <v>26505</v>
      </c>
      <c r="AJ22">
        <v>25019</v>
      </c>
    </row>
    <row r="23" spans="1:36">
      <c r="A23" s="39" t="s">
        <v>34</v>
      </c>
      <c r="B23" s="39">
        <f t="shared" ref="B23:Z23" si="15">SUM(B25:B37)</f>
        <v>0</v>
      </c>
      <c r="C23" s="39">
        <f t="shared" si="15"/>
        <v>0</v>
      </c>
      <c r="D23" s="39">
        <f t="shared" si="15"/>
        <v>0</v>
      </c>
      <c r="E23" s="39">
        <f t="shared" si="15"/>
        <v>0</v>
      </c>
      <c r="F23" s="39">
        <f t="shared" si="15"/>
        <v>0</v>
      </c>
      <c r="G23" s="39">
        <f t="shared" si="15"/>
        <v>0</v>
      </c>
      <c r="H23" s="39">
        <f t="shared" si="15"/>
        <v>0</v>
      </c>
      <c r="I23" s="39">
        <f t="shared" si="15"/>
        <v>0</v>
      </c>
      <c r="J23" s="39">
        <f t="shared" si="15"/>
        <v>0</v>
      </c>
      <c r="K23" s="39">
        <f t="shared" si="15"/>
        <v>0</v>
      </c>
      <c r="L23" s="39">
        <f t="shared" si="15"/>
        <v>0</v>
      </c>
      <c r="M23" s="39">
        <f t="shared" si="15"/>
        <v>0</v>
      </c>
      <c r="N23" s="39">
        <f t="shared" si="15"/>
        <v>0</v>
      </c>
      <c r="O23" s="39">
        <f t="shared" si="15"/>
        <v>0</v>
      </c>
      <c r="P23" s="39">
        <f t="shared" si="15"/>
        <v>617918</v>
      </c>
      <c r="Q23" s="39">
        <f t="shared" si="15"/>
        <v>634556</v>
      </c>
      <c r="R23" s="39">
        <f t="shared" si="15"/>
        <v>701747</v>
      </c>
      <c r="S23" s="39">
        <f t="shared" si="15"/>
        <v>760513</v>
      </c>
      <c r="T23" s="39">
        <f t="shared" si="15"/>
        <v>793334</v>
      </c>
      <c r="U23" s="39">
        <f t="shared" si="15"/>
        <v>809309</v>
      </c>
      <c r="V23" s="39">
        <f t="shared" si="15"/>
        <v>779220</v>
      </c>
      <c r="W23" s="39">
        <f t="shared" si="15"/>
        <v>755795</v>
      </c>
      <c r="X23" s="39">
        <f t="shared" si="15"/>
        <v>797936</v>
      </c>
      <c r="Y23" s="39">
        <f t="shared" si="15"/>
        <v>892619</v>
      </c>
      <c r="Z23" s="39">
        <f t="shared" si="15"/>
        <v>1206319</v>
      </c>
      <c r="AA23" s="39">
        <f t="shared" ref="AA23:AD23" si="16">SUM(AA25:AA37)</f>
        <v>1447073</v>
      </c>
      <c r="AB23" s="39">
        <f t="shared" si="16"/>
        <v>1533846</v>
      </c>
      <c r="AC23" s="39">
        <f t="shared" si="16"/>
        <v>1484048</v>
      </c>
      <c r="AD23" s="39">
        <f t="shared" si="16"/>
        <v>1462803</v>
      </c>
      <c r="AE23" s="39">
        <f t="shared" ref="AE23:AF23" si="17">SUM(AE25:AE37)</f>
        <v>1459605</v>
      </c>
      <c r="AF23" s="39">
        <f t="shared" si="17"/>
        <v>1376261</v>
      </c>
      <c r="AG23" s="39">
        <f t="shared" ref="AG23:AH23" si="18">SUM(AG25:AG37)</f>
        <v>1326836</v>
      </c>
      <c r="AH23" s="39">
        <f t="shared" si="18"/>
        <v>1332042</v>
      </c>
      <c r="AI23" s="39">
        <f t="shared" ref="AI23:AJ23" si="19">SUM(AI25:AI37)</f>
        <v>1286105</v>
      </c>
      <c r="AJ23" s="39">
        <f t="shared" si="19"/>
        <v>1297595</v>
      </c>
    </row>
    <row r="24" spans="1:36">
      <c r="A24" s="40" t="s">
        <v>113</v>
      </c>
      <c r="B24" s="40">
        <f t="shared" ref="B24:Z24" si="20">(B23/B4)*100</f>
        <v>0</v>
      </c>
      <c r="C24" s="40">
        <f t="shared" si="20"/>
        <v>0</v>
      </c>
      <c r="D24" s="40">
        <f t="shared" si="20"/>
        <v>0</v>
      </c>
      <c r="E24" s="40">
        <f t="shared" si="20"/>
        <v>0</v>
      </c>
      <c r="F24" s="40">
        <f t="shared" si="20"/>
        <v>0</v>
      </c>
      <c r="G24" s="40">
        <f t="shared" si="20"/>
        <v>0</v>
      </c>
      <c r="H24" s="40">
        <f t="shared" si="20"/>
        <v>0</v>
      </c>
      <c r="I24" s="40">
        <f t="shared" si="20"/>
        <v>0</v>
      </c>
      <c r="J24" s="40">
        <f t="shared" si="20"/>
        <v>0</v>
      </c>
      <c r="K24" s="40">
        <f t="shared" si="20"/>
        <v>0</v>
      </c>
      <c r="L24" s="40">
        <f t="shared" si="20"/>
        <v>0</v>
      </c>
      <c r="M24" s="40">
        <f t="shared" si="20"/>
        <v>0</v>
      </c>
      <c r="N24" s="40">
        <f t="shared" si="20"/>
        <v>0</v>
      </c>
      <c r="O24" s="40">
        <f t="shared" si="20"/>
        <v>0</v>
      </c>
      <c r="P24" s="40">
        <f t="shared" si="20"/>
        <v>24.289535088491679</v>
      </c>
      <c r="Q24" s="40">
        <f t="shared" si="20"/>
        <v>24.218326598344827</v>
      </c>
      <c r="R24" s="40">
        <f t="shared" si="20"/>
        <v>24.026696367339714</v>
      </c>
      <c r="S24" s="40">
        <f t="shared" si="20"/>
        <v>23.667463659938747</v>
      </c>
      <c r="T24" s="40">
        <f t="shared" si="20"/>
        <v>23.273068847840314</v>
      </c>
      <c r="U24" s="40">
        <f t="shared" si="20"/>
        <v>23.27390926871044</v>
      </c>
      <c r="V24" s="40">
        <f t="shared" si="20"/>
        <v>23.295694054548552</v>
      </c>
      <c r="W24" s="40">
        <f t="shared" si="20"/>
        <v>22.88605407055298</v>
      </c>
      <c r="X24" s="40">
        <f t="shared" si="20"/>
        <v>22.930460531155742</v>
      </c>
      <c r="Y24" s="40">
        <f t="shared" si="20"/>
        <v>23.588056547766119</v>
      </c>
      <c r="Z24" s="40">
        <f t="shared" si="20"/>
        <v>23.340473577966847</v>
      </c>
      <c r="AA24" s="40">
        <f t="shared" ref="AA24:AD24" si="21">(AA23/AA4)*100</f>
        <v>23.825967578560807</v>
      </c>
      <c r="AB24" s="40">
        <f t="shared" si="21"/>
        <v>24.339989206178029</v>
      </c>
      <c r="AC24" s="40">
        <f t="shared" si="21"/>
        <v>24.638151308552317</v>
      </c>
      <c r="AD24" s="40">
        <f t="shared" si="21"/>
        <v>25.170357267607429</v>
      </c>
      <c r="AE24" s="40">
        <f t="shared" ref="AE24:AF24" si="22">(AE23/AE4)*100</f>
        <v>25.666521007841837</v>
      </c>
      <c r="AF24" s="40">
        <f t="shared" si="22"/>
        <v>26.098478800334817</v>
      </c>
      <c r="AG24" s="40">
        <f t="shared" ref="AG24:AH24" si="23">(AG23/AG4)*100</f>
        <v>26.284103481439878</v>
      </c>
      <c r="AH24" s="40">
        <f t="shared" si="23"/>
        <v>26.208767500736364</v>
      </c>
      <c r="AI24" s="40">
        <f t="shared" ref="AI24:AJ24" si="24">(AI23/AI4)*100</f>
        <v>26.204573363860735</v>
      </c>
      <c r="AJ24" s="40">
        <f t="shared" si="24"/>
        <v>26.895512933980964</v>
      </c>
    </row>
    <row r="25" spans="1:36">
      <c r="A25" s="41" t="s">
        <v>35</v>
      </c>
      <c r="P25" s="1">
        <v>3378</v>
      </c>
      <c r="Q25" s="1">
        <v>3346</v>
      </c>
      <c r="R25" s="1">
        <v>3369</v>
      </c>
      <c r="S25" s="1">
        <v>3836</v>
      </c>
      <c r="T25" s="24">
        <v>4080</v>
      </c>
      <c r="U25" s="24">
        <v>4112</v>
      </c>
      <c r="V25" s="1">
        <v>4019</v>
      </c>
      <c r="W25" s="1">
        <v>4002</v>
      </c>
      <c r="X25" s="1">
        <v>4059</v>
      </c>
      <c r="Y25" s="1">
        <v>4194</v>
      </c>
      <c r="Z25" s="37">
        <v>5540</v>
      </c>
      <c r="AA25" s="37">
        <v>7534</v>
      </c>
      <c r="AB25" s="37">
        <v>8077</v>
      </c>
      <c r="AC25">
        <v>7901</v>
      </c>
      <c r="AD25">
        <v>7589</v>
      </c>
      <c r="AE25">
        <v>7368</v>
      </c>
      <c r="AF25">
        <v>6653</v>
      </c>
      <c r="AG25">
        <v>6211</v>
      </c>
      <c r="AH25">
        <v>6228</v>
      </c>
      <c r="AI25">
        <v>6110</v>
      </c>
      <c r="AJ25">
        <v>5433</v>
      </c>
    </row>
    <row r="26" spans="1:36">
      <c r="A26" s="41" t="s">
        <v>36</v>
      </c>
      <c r="P26" s="1">
        <v>46800</v>
      </c>
      <c r="Q26" s="1">
        <v>47545</v>
      </c>
      <c r="R26" s="1">
        <v>52608</v>
      </c>
      <c r="S26" s="1">
        <v>60009</v>
      </c>
      <c r="T26" s="24">
        <v>66177</v>
      </c>
      <c r="U26" s="24">
        <v>69532</v>
      </c>
      <c r="V26" s="1">
        <v>65679</v>
      </c>
      <c r="W26" s="1">
        <v>62120</v>
      </c>
      <c r="X26" s="1">
        <v>64824</v>
      </c>
      <c r="Y26" s="1">
        <v>73813</v>
      </c>
      <c r="Z26" s="37">
        <v>112754</v>
      </c>
      <c r="AA26" s="37">
        <v>144366</v>
      </c>
      <c r="AB26" s="37">
        <v>155609</v>
      </c>
      <c r="AC26">
        <v>142339</v>
      </c>
      <c r="AD26">
        <v>132956</v>
      </c>
      <c r="AE26">
        <v>130188</v>
      </c>
      <c r="AF26">
        <v>124231</v>
      </c>
      <c r="AG26">
        <v>120957</v>
      </c>
      <c r="AH26">
        <v>123658</v>
      </c>
      <c r="AI26">
        <v>120779</v>
      </c>
      <c r="AJ26">
        <v>124474</v>
      </c>
    </row>
    <row r="27" spans="1:36">
      <c r="A27" s="41" t="s">
        <v>37</v>
      </c>
      <c r="P27" s="1">
        <v>335744</v>
      </c>
      <c r="Q27" s="1">
        <v>341803</v>
      </c>
      <c r="R27" s="1">
        <v>375739</v>
      </c>
      <c r="S27" s="1">
        <v>399185</v>
      </c>
      <c r="T27" s="24">
        <v>409020</v>
      </c>
      <c r="U27" s="24">
        <v>419486</v>
      </c>
      <c r="V27" s="1">
        <v>412161</v>
      </c>
      <c r="W27" s="1">
        <v>407204</v>
      </c>
      <c r="X27" s="1">
        <v>438823</v>
      </c>
      <c r="Y27" s="1">
        <v>494617</v>
      </c>
      <c r="Z27" s="37">
        <v>630141</v>
      </c>
      <c r="AA27" s="37">
        <v>740843</v>
      </c>
      <c r="AB27" s="37">
        <v>785532</v>
      </c>
      <c r="AC27">
        <v>764906</v>
      </c>
      <c r="AD27">
        <v>783710</v>
      </c>
      <c r="AE27">
        <v>811090</v>
      </c>
      <c r="AF27">
        <v>783261</v>
      </c>
      <c r="AG27">
        <v>762227</v>
      </c>
      <c r="AH27">
        <v>769347</v>
      </c>
      <c r="AI27">
        <v>745052</v>
      </c>
      <c r="AJ27">
        <v>765867</v>
      </c>
    </row>
    <row r="28" spans="1:36">
      <c r="A28" s="41" t="s">
        <v>38</v>
      </c>
      <c r="P28" s="1">
        <v>36808</v>
      </c>
      <c r="Q28" s="1">
        <v>37241</v>
      </c>
      <c r="R28" s="1">
        <v>40125</v>
      </c>
      <c r="S28" s="1">
        <v>44793</v>
      </c>
      <c r="T28" s="24">
        <v>48806</v>
      </c>
      <c r="U28" s="24">
        <v>50460</v>
      </c>
      <c r="V28" s="1">
        <v>48450</v>
      </c>
      <c r="W28" s="1">
        <v>46515</v>
      </c>
      <c r="X28" s="1">
        <v>48091</v>
      </c>
      <c r="Y28" s="1">
        <v>51149</v>
      </c>
      <c r="Z28" s="37">
        <v>74339</v>
      </c>
      <c r="AA28" s="37">
        <v>93437</v>
      </c>
      <c r="AB28" s="37">
        <v>99263</v>
      </c>
      <c r="AC28">
        <v>96910</v>
      </c>
      <c r="AD28">
        <v>91606</v>
      </c>
      <c r="AE28">
        <v>86955</v>
      </c>
      <c r="AF28">
        <v>78778</v>
      </c>
      <c r="AG28">
        <v>76734</v>
      </c>
      <c r="AH28">
        <v>76767</v>
      </c>
      <c r="AI28">
        <v>74485</v>
      </c>
      <c r="AJ28">
        <v>72570</v>
      </c>
    </row>
    <row r="29" spans="1:36">
      <c r="A29" s="41" t="s">
        <v>39</v>
      </c>
      <c r="P29" s="1">
        <v>7629</v>
      </c>
      <c r="Q29" s="1">
        <v>7408</v>
      </c>
      <c r="R29" s="1">
        <v>8124</v>
      </c>
      <c r="S29" s="1">
        <v>8670</v>
      </c>
      <c r="T29" s="24">
        <v>9030</v>
      </c>
      <c r="U29" s="24">
        <v>8791</v>
      </c>
      <c r="V29" s="1">
        <v>8012</v>
      </c>
      <c r="W29" s="1">
        <v>7646</v>
      </c>
      <c r="X29" s="1">
        <v>8429</v>
      </c>
      <c r="Y29" s="1">
        <v>9529</v>
      </c>
      <c r="Z29" s="37">
        <v>14108</v>
      </c>
      <c r="AA29" s="37">
        <v>17259</v>
      </c>
      <c r="AB29" s="37">
        <v>18891</v>
      </c>
      <c r="AC29">
        <v>19341</v>
      </c>
      <c r="AD29">
        <v>18855</v>
      </c>
      <c r="AE29">
        <v>18243</v>
      </c>
      <c r="AF29">
        <v>16765</v>
      </c>
      <c r="AG29">
        <v>15262</v>
      </c>
      <c r="AH29">
        <v>14801</v>
      </c>
      <c r="AI29">
        <v>13546</v>
      </c>
      <c r="AJ29">
        <v>13095</v>
      </c>
    </row>
    <row r="30" spans="1:36">
      <c r="A30" s="41" t="s">
        <v>40</v>
      </c>
      <c r="P30" s="1">
        <v>16192</v>
      </c>
      <c r="Q30" s="1">
        <v>16928</v>
      </c>
      <c r="R30" s="1">
        <v>18767</v>
      </c>
      <c r="S30" s="1">
        <v>20855</v>
      </c>
      <c r="T30" s="24">
        <v>22160</v>
      </c>
      <c r="U30" s="24">
        <v>21854</v>
      </c>
      <c r="V30" s="1">
        <v>19808</v>
      </c>
      <c r="W30" s="1">
        <v>18256</v>
      </c>
      <c r="X30" s="1">
        <v>18231</v>
      </c>
      <c r="Y30" s="1">
        <v>19192</v>
      </c>
      <c r="Z30" s="37">
        <v>27134</v>
      </c>
      <c r="AA30" s="37">
        <v>34696</v>
      </c>
      <c r="AB30" s="37">
        <v>37194</v>
      </c>
      <c r="AC30">
        <v>35524</v>
      </c>
      <c r="AD30">
        <v>31963</v>
      </c>
      <c r="AE30">
        <v>29328</v>
      </c>
      <c r="AF30">
        <v>25898</v>
      </c>
      <c r="AG30">
        <v>23813</v>
      </c>
      <c r="AH30">
        <v>23443</v>
      </c>
      <c r="AI30">
        <v>22062</v>
      </c>
      <c r="AJ30">
        <v>21299</v>
      </c>
    </row>
    <row r="31" spans="1:36">
      <c r="A31" s="41" t="s">
        <v>41</v>
      </c>
      <c r="P31" s="1">
        <v>13963</v>
      </c>
      <c r="Q31" s="1">
        <v>14151</v>
      </c>
      <c r="R31" s="1">
        <v>15269</v>
      </c>
      <c r="S31" s="1">
        <v>15280</v>
      </c>
      <c r="T31" s="24">
        <v>16905</v>
      </c>
      <c r="U31" s="24">
        <v>16564</v>
      </c>
      <c r="V31" s="1">
        <v>15469</v>
      </c>
      <c r="W31" s="1">
        <v>14268</v>
      </c>
      <c r="X31" s="1">
        <v>14107</v>
      </c>
      <c r="Y31" s="1">
        <v>13968</v>
      </c>
      <c r="Z31" s="37">
        <v>18227</v>
      </c>
      <c r="AA31" s="37">
        <v>21309</v>
      </c>
      <c r="AB31" s="37">
        <v>21596</v>
      </c>
      <c r="AC31">
        <v>20104</v>
      </c>
      <c r="AD31">
        <v>18723</v>
      </c>
      <c r="AE31">
        <v>17045</v>
      </c>
      <c r="AF31">
        <v>15498</v>
      </c>
      <c r="AG31">
        <v>14704</v>
      </c>
      <c r="AH31">
        <v>14216</v>
      </c>
      <c r="AI31">
        <v>13111</v>
      </c>
      <c r="AJ31">
        <v>12139</v>
      </c>
    </row>
    <row r="32" spans="1:36">
      <c r="A32" s="41" t="s">
        <v>42</v>
      </c>
      <c r="P32" s="1">
        <v>9513</v>
      </c>
      <c r="Q32" s="1">
        <v>10067</v>
      </c>
      <c r="R32" s="1">
        <v>12598</v>
      </c>
      <c r="S32" s="1">
        <v>13981</v>
      </c>
      <c r="T32" s="24">
        <v>15350</v>
      </c>
      <c r="U32" s="24">
        <v>14618</v>
      </c>
      <c r="V32" s="1">
        <v>13105</v>
      </c>
      <c r="W32" s="1">
        <v>12336</v>
      </c>
      <c r="X32" s="1">
        <v>13280</v>
      </c>
      <c r="Y32" s="1">
        <v>16196</v>
      </c>
      <c r="Z32" s="37">
        <v>26648</v>
      </c>
      <c r="AA32" s="37">
        <v>34111</v>
      </c>
      <c r="AB32" s="37">
        <v>38282</v>
      </c>
      <c r="AC32">
        <v>36389</v>
      </c>
      <c r="AD32">
        <v>37633</v>
      </c>
      <c r="AE32">
        <v>39426</v>
      </c>
      <c r="AF32">
        <v>36010</v>
      </c>
      <c r="AG32">
        <v>33577</v>
      </c>
      <c r="AH32">
        <v>34501</v>
      </c>
      <c r="AI32">
        <v>34268</v>
      </c>
      <c r="AJ32">
        <v>35022</v>
      </c>
    </row>
    <row r="33" spans="1:36">
      <c r="A33" s="41" t="s">
        <v>43</v>
      </c>
      <c r="P33" s="1">
        <v>30298</v>
      </c>
      <c r="Q33" s="1">
        <v>30894</v>
      </c>
      <c r="R33" s="1">
        <v>32884</v>
      </c>
      <c r="S33" s="1">
        <v>36365</v>
      </c>
      <c r="T33" s="24">
        <v>38438</v>
      </c>
      <c r="U33" s="24">
        <v>39371</v>
      </c>
      <c r="V33" s="1">
        <v>37974</v>
      </c>
      <c r="W33" s="1">
        <v>36618</v>
      </c>
      <c r="X33" s="1">
        <v>37815</v>
      </c>
      <c r="Y33" s="1">
        <v>41507</v>
      </c>
      <c r="Z33" s="37">
        <v>55674</v>
      </c>
      <c r="AA33" s="37">
        <v>64620</v>
      </c>
      <c r="AB33" s="37">
        <v>65179</v>
      </c>
      <c r="AC33">
        <v>61981</v>
      </c>
      <c r="AD33">
        <v>58402</v>
      </c>
      <c r="AE33">
        <v>53288</v>
      </c>
      <c r="AF33">
        <v>48173</v>
      </c>
      <c r="AG33">
        <v>45846</v>
      </c>
      <c r="AH33">
        <v>42961</v>
      </c>
      <c r="AI33">
        <v>40573</v>
      </c>
      <c r="AJ33">
        <v>39027</v>
      </c>
    </row>
    <row r="34" spans="1:36">
      <c r="A34" s="41" t="s">
        <v>44</v>
      </c>
      <c r="P34" s="1">
        <v>32116</v>
      </c>
      <c r="Q34" s="1">
        <v>35635</v>
      </c>
      <c r="R34" s="1">
        <v>42249</v>
      </c>
      <c r="S34" s="1">
        <v>46423</v>
      </c>
      <c r="T34" s="24">
        <v>47746</v>
      </c>
      <c r="U34" s="24">
        <v>48520</v>
      </c>
      <c r="V34" s="1">
        <v>46012</v>
      </c>
      <c r="W34" s="1">
        <v>43735</v>
      </c>
      <c r="X34" s="1">
        <v>46440</v>
      </c>
      <c r="Y34" s="1">
        <v>54793</v>
      </c>
      <c r="Z34" s="37">
        <v>81378</v>
      </c>
      <c r="AA34" s="37">
        <v>98396</v>
      </c>
      <c r="AB34" s="37">
        <v>105467</v>
      </c>
      <c r="AC34">
        <v>103765</v>
      </c>
      <c r="AD34">
        <v>96002</v>
      </c>
      <c r="AE34">
        <v>88006</v>
      </c>
      <c r="AF34">
        <v>76297</v>
      </c>
      <c r="AG34">
        <v>70602</v>
      </c>
      <c r="AH34">
        <v>67529</v>
      </c>
      <c r="AI34">
        <v>64072</v>
      </c>
      <c r="AJ34">
        <v>61371</v>
      </c>
    </row>
    <row r="35" spans="1:36">
      <c r="A35" s="41" t="s">
        <v>45</v>
      </c>
      <c r="P35" s="1">
        <v>27123</v>
      </c>
      <c r="Q35" s="1">
        <v>29561</v>
      </c>
      <c r="R35" s="1">
        <v>34304</v>
      </c>
      <c r="S35" s="1">
        <v>38837</v>
      </c>
      <c r="T35" s="24">
        <v>40764</v>
      </c>
      <c r="U35" s="24">
        <v>41131</v>
      </c>
      <c r="V35" s="1">
        <v>37610</v>
      </c>
      <c r="W35" s="1">
        <v>34487</v>
      </c>
      <c r="X35" s="1">
        <v>32762</v>
      </c>
      <c r="Y35" s="1">
        <v>35832</v>
      </c>
      <c r="Z35" s="37">
        <v>53244</v>
      </c>
      <c r="AA35" s="37">
        <v>66537</v>
      </c>
      <c r="AB35" s="37">
        <v>70853</v>
      </c>
      <c r="AC35">
        <v>69052</v>
      </c>
      <c r="AD35">
        <v>63992</v>
      </c>
      <c r="AE35">
        <v>62026</v>
      </c>
      <c r="AF35">
        <v>57555</v>
      </c>
      <c r="AG35">
        <v>55393</v>
      </c>
      <c r="AH35">
        <v>57668</v>
      </c>
      <c r="AI35">
        <v>54920</v>
      </c>
      <c r="AJ35">
        <v>53156</v>
      </c>
    </row>
    <row r="36" spans="1:36">
      <c r="A36" s="41" t="s">
        <v>46</v>
      </c>
      <c r="P36" s="1">
        <v>52159</v>
      </c>
      <c r="Q36" s="1">
        <v>53888</v>
      </c>
      <c r="R36" s="1">
        <v>59279</v>
      </c>
      <c r="S36" s="1">
        <v>65478</v>
      </c>
      <c r="T36" s="24">
        <v>67573</v>
      </c>
      <c r="U36" s="24">
        <v>67802</v>
      </c>
      <c r="V36" s="1">
        <v>64560</v>
      </c>
      <c r="W36" s="1">
        <v>62911</v>
      </c>
      <c r="X36" s="1">
        <v>65488</v>
      </c>
      <c r="Y36" s="1">
        <v>72368</v>
      </c>
      <c r="Z36" s="37">
        <v>99576</v>
      </c>
      <c r="AA36" s="37">
        <v>114847</v>
      </c>
      <c r="AB36" s="37">
        <v>118806</v>
      </c>
      <c r="AC36">
        <v>117031</v>
      </c>
      <c r="AD36">
        <v>113363</v>
      </c>
      <c r="AE36">
        <v>109262</v>
      </c>
      <c r="AF36">
        <v>100191</v>
      </c>
      <c r="AG36">
        <v>94575</v>
      </c>
      <c r="AH36">
        <v>93896</v>
      </c>
      <c r="AI36">
        <v>90197</v>
      </c>
      <c r="AJ36">
        <v>87285</v>
      </c>
    </row>
    <row r="37" spans="1:36">
      <c r="A37" s="42" t="s">
        <v>47</v>
      </c>
      <c r="P37" s="1">
        <v>6195</v>
      </c>
      <c r="Q37" s="1">
        <v>6089</v>
      </c>
      <c r="R37" s="1">
        <v>6432</v>
      </c>
      <c r="S37" s="1">
        <v>6801</v>
      </c>
      <c r="T37" s="24">
        <v>7285</v>
      </c>
      <c r="U37" s="24">
        <v>7068</v>
      </c>
      <c r="V37" s="1">
        <v>6361</v>
      </c>
      <c r="W37" s="1">
        <v>5697</v>
      </c>
      <c r="X37" s="1">
        <v>5587</v>
      </c>
      <c r="Y37" s="1">
        <v>5461</v>
      </c>
      <c r="Z37" s="37">
        <v>7556</v>
      </c>
      <c r="AA37" s="37">
        <v>9118</v>
      </c>
      <c r="AB37" s="37">
        <v>9097</v>
      </c>
      <c r="AC37" s="136">
        <v>8805</v>
      </c>
      <c r="AD37" s="136">
        <v>8009</v>
      </c>
      <c r="AE37">
        <v>7380</v>
      </c>
      <c r="AF37">
        <v>6951</v>
      </c>
      <c r="AG37">
        <v>6935</v>
      </c>
      <c r="AH37">
        <v>7027</v>
      </c>
      <c r="AI37">
        <v>6930</v>
      </c>
      <c r="AJ37">
        <v>6857</v>
      </c>
    </row>
    <row r="38" spans="1:36">
      <c r="A38" s="39" t="s">
        <v>49</v>
      </c>
      <c r="B38" s="39">
        <f t="shared" ref="B38:Z38" si="25">SUM(B40:B51)</f>
        <v>0</v>
      </c>
      <c r="C38" s="39">
        <f t="shared" si="25"/>
        <v>0</v>
      </c>
      <c r="D38" s="39">
        <f t="shared" si="25"/>
        <v>0</v>
      </c>
      <c r="E38" s="39">
        <f t="shared" si="25"/>
        <v>0</v>
      </c>
      <c r="F38" s="39">
        <f t="shared" si="25"/>
        <v>0</v>
      </c>
      <c r="G38" s="39">
        <f t="shared" si="25"/>
        <v>0</v>
      </c>
      <c r="H38" s="39">
        <f t="shared" si="25"/>
        <v>0</v>
      </c>
      <c r="I38" s="39">
        <f t="shared" si="25"/>
        <v>0</v>
      </c>
      <c r="J38" s="39">
        <f t="shared" si="25"/>
        <v>0</v>
      </c>
      <c r="K38" s="39">
        <f t="shared" si="25"/>
        <v>0</v>
      </c>
      <c r="L38" s="39">
        <f t="shared" si="25"/>
        <v>0</v>
      </c>
      <c r="M38" s="39">
        <f t="shared" si="25"/>
        <v>0</v>
      </c>
      <c r="N38" s="39">
        <f t="shared" si="25"/>
        <v>0</v>
      </c>
      <c r="O38" s="39">
        <f t="shared" si="25"/>
        <v>0</v>
      </c>
      <c r="P38" s="39">
        <f t="shared" si="25"/>
        <v>537381</v>
      </c>
      <c r="Q38" s="39">
        <f t="shared" si="25"/>
        <v>553554</v>
      </c>
      <c r="R38" s="39">
        <f t="shared" si="25"/>
        <v>622031</v>
      </c>
      <c r="S38" s="39">
        <f t="shared" si="25"/>
        <v>687927</v>
      </c>
      <c r="T38" s="39">
        <f t="shared" si="25"/>
        <v>734085</v>
      </c>
      <c r="U38" s="39">
        <f t="shared" si="25"/>
        <v>747236</v>
      </c>
      <c r="V38" s="39">
        <f t="shared" si="25"/>
        <v>722327</v>
      </c>
      <c r="W38" s="39">
        <f t="shared" si="25"/>
        <v>727915</v>
      </c>
      <c r="X38" s="39">
        <f t="shared" si="25"/>
        <v>777154</v>
      </c>
      <c r="Y38" s="39">
        <f t="shared" si="25"/>
        <v>833868</v>
      </c>
      <c r="Z38" s="39">
        <f t="shared" si="25"/>
        <v>1169581</v>
      </c>
      <c r="AA38" s="39">
        <f t="shared" ref="AA38:AD38" si="26">SUM(AA40:AA51)</f>
        <v>1371529</v>
      </c>
      <c r="AB38" s="39">
        <f t="shared" si="26"/>
        <v>1386304</v>
      </c>
      <c r="AC38" s="39">
        <f t="shared" si="26"/>
        <v>1291287</v>
      </c>
      <c r="AD38" s="39">
        <f t="shared" si="26"/>
        <v>1205765</v>
      </c>
      <c r="AE38" s="39">
        <f t="shared" ref="AE38:AF38" si="27">SUM(AE40:AE51)</f>
        <v>1131523</v>
      </c>
      <c r="AF38" s="39">
        <f t="shared" si="27"/>
        <v>1009281</v>
      </c>
      <c r="AG38" s="39">
        <f t="shared" ref="AG38:AH38" si="28">SUM(AG40:AG51)</f>
        <v>937407</v>
      </c>
      <c r="AH38" s="39">
        <f t="shared" si="28"/>
        <v>953790</v>
      </c>
      <c r="AI38" s="39">
        <f t="shared" ref="AI38:AJ38" si="29">SUM(AI40:AI51)</f>
        <v>906350</v>
      </c>
      <c r="AJ38" s="39">
        <f t="shared" si="29"/>
        <v>868361</v>
      </c>
    </row>
    <row r="39" spans="1:36">
      <c r="A39" s="40" t="s">
        <v>113</v>
      </c>
      <c r="B39" s="40">
        <f t="shared" ref="B39:Z39" si="30">(B38/B4)*100</f>
        <v>0</v>
      </c>
      <c r="C39" s="40">
        <f t="shared" si="30"/>
        <v>0</v>
      </c>
      <c r="D39" s="40">
        <f t="shared" si="30"/>
        <v>0</v>
      </c>
      <c r="E39" s="40">
        <f t="shared" si="30"/>
        <v>0</v>
      </c>
      <c r="F39" s="40">
        <f t="shared" si="30"/>
        <v>0</v>
      </c>
      <c r="G39" s="40">
        <f t="shared" si="30"/>
        <v>0</v>
      </c>
      <c r="H39" s="40">
        <f t="shared" si="30"/>
        <v>0</v>
      </c>
      <c r="I39" s="40">
        <f t="shared" si="30"/>
        <v>0</v>
      </c>
      <c r="J39" s="40">
        <f t="shared" si="30"/>
        <v>0</v>
      </c>
      <c r="K39" s="40">
        <f t="shared" si="30"/>
        <v>0</v>
      </c>
      <c r="L39" s="40">
        <f t="shared" si="30"/>
        <v>0</v>
      </c>
      <c r="M39" s="40">
        <f t="shared" si="30"/>
        <v>0</v>
      </c>
      <c r="N39" s="40">
        <f t="shared" si="30"/>
        <v>0</v>
      </c>
      <c r="O39" s="40">
        <f t="shared" si="30"/>
        <v>0</v>
      </c>
      <c r="P39" s="40">
        <f t="shared" si="30"/>
        <v>21.123732688461491</v>
      </c>
      <c r="Q39" s="40">
        <f t="shared" si="30"/>
        <v>21.12682184365158</v>
      </c>
      <c r="R39" s="40">
        <f t="shared" si="30"/>
        <v>21.2973478590898</v>
      </c>
      <c r="S39" s="40">
        <f t="shared" si="30"/>
        <v>21.408558792802602</v>
      </c>
      <c r="T39" s="40">
        <f t="shared" si="30"/>
        <v>21.534953430921728</v>
      </c>
      <c r="U39" s="40">
        <f t="shared" si="30"/>
        <v>21.488829194181847</v>
      </c>
      <c r="V39" s="40">
        <f t="shared" si="30"/>
        <v>21.594811220630749</v>
      </c>
      <c r="W39" s="40">
        <f t="shared" si="30"/>
        <v>22.041826221087167</v>
      </c>
      <c r="X39" s="40">
        <f t="shared" si="30"/>
        <v>22.333243673214152</v>
      </c>
      <c r="Y39" s="40">
        <f t="shared" si="30"/>
        <v>22.035521916262859</v>
      </c>
      <c r="Z39" s="40">
        <f t="shared" si="30"/>
        <v>22.629648068041739</v>
      </c>
      <c r="AA39" s="40">
        <f t="shared" ref="AA39:AD39" si="31">(AA38/AA4)*100</f>
        <v>22.582140283908224</v>
      </c>
      <c r="AB39" s="40">
        <f t="shared" si="31"/>
        <v>21.998704170093621</v>
      </c>
      <c r="AC39" s="40">
        <f t="shared" si="31"/>
        <v>21.437934951407634</v>
      </c>
      <c r="AD39" s="40">
        <f t="shared" si="31"/>
        <v>20.747520910728699</v>
      </c>
      <c r="AE39" s="40">
        <f t="shared" ref="AE39:AF39" si="32">(AE38/AE4)*100</f>
        <v>19.897341301486513</v>
      </c>
      <c r="AF39" s="40">
        <f t="shared" si="32"/>
        <v>19.139319345735093</v>
      </c>
      <c r="AG39" s="40">
        <f t="shared" ref="AG39:AH39" si="33">(AG38/AG4)*100</f>
        <v>18.56966693112496</v>
      </c>
      <c r="AH39" s="40">
        <f t="shared" si="33"/>
        <v>18.766420544192549</v>
      </c>
      <c r="AI39" s="40">
        <f t="shared" ref="AI39:AJ39" si="34">(AI38/AI4)*100</f>
        <v>18.467010911500363</v>
      </c>
      <c r="AJ39" s="40">
        <f t="shared" si="34"/>
        <v>17.998693357222123</v>
      </c>
    </row>
    <row r="40" spans="1:36">
      <c r="A40" s="41" t="s">
        <v>50</v>
      </c>
      <c r="P40" s="1">
        <v>91315</v>
      </c>
      <c r="Q40" s="1">
        <v>92693</v>
      </c>
      <c r="R40" s="1">
        <v>101705</v>
      </c>
      <c r="S40" s="1">
        <v>112716</v>
      </c>
      <c r="T40" s="24">
        <v>119413</v>
      </c>
      <c r="U40" s="24">
        <v>122035</v>
      </c>
      <c r="V40" s="1">
        <v>119331</v>
      </c>
      <c r="W40" s="1">
        <v>117554</v>
      </c>
      <c r="X40" s="1">
        <v>122889</v>
      </c>
      <c r="Y40" s="1">
        <v>131669</v>
      </c>
      <c r="Z40" s="37">
        <v>179253</v>
      </c>
      <c r="AA40" s="37">
        <v>208145</v>
      </c>
      <c r="AB40" s="37">
        <v>214521</v>
      </c>
      <c r="AC40">
        <v>202708</v>
      </c>
      <c r="AD40">
        <v>191902</v>
      </c>
      <c r="AE40">
        <v>183202</v>
      </c>
      <c r="AF40">
        <v>165129</v>
      </c>
      <c r="AG40">
        <v>153405</v>
      </c>
      <c r="AH40">
        <v>151891</v>
      </c>
      <c r="AI40">
        <v>142769</v>
      </c>
      <c r="AJ40">
        <v>138094</v>
      </c>
    </row>
    <row r="41" spans="1:36">
      <c r="A41" s="41" t="s">
        <v>51</v>
      </c>
      <c r="P41" s="1">
        <v>49672</v>
      </c>
      <c r="Q41" s="1">
        <v>52082</v>
      </c>
      <c r="R41" s="1">
        <v>59373</v>
      </c>
      <c r="S41" s="1">
        <v>66369</v>
      </c>
      <c r="T41" s="24">
        <v>70846</v>
      </c>
      <c r="U41" s="24">
        <v>72176</v>
      </c>
      <c r="V41" s="1">
        <v>69775</v>
      </c>
      <c r="W41" s="1">
        <v>71865</v>
      </c>
      <c r="X41" s="1">
        <v>76775</v>
      </c>
      <c r="Y41" s="1">
        <v>85840</v>
      </c>
      <c r="Z41" s="37">
        <v>125659</v>
      </c>
      <c r="AA41" s="37">
        <v>147699</v>
      </c>
      <c r="AB41" s="37">
        <v>148762</v>
      </c>
      <c r="AC41">
        <v>137165</v>
      </c>
      <c r="AD41">
        <v>126632</v>
      </c>
      <c r="AE41">
        <v>116516</v>
      </c>
      <c r="AF41">
        <v>100701</v>
      </c>
      <c r="AG41">
        <v>91538</v>
      </c>
      <c r="AH41">
        <v>88469</v>
      </c>
      <c r="AI41">
        <v>110469</v>
      </c>
      <c r="AJ41">
        <v>104584</v>
      </c>
    </row>
    <row r="42" spans="1:36">
      <c r="A42" s="41" t="s">
        <v>52</v>
      </c>
      <c r="P42" s="1">
        <v>29491</v>
      </c>
      <c r="Q42" s="1">
        <v>30495</v>
      </c>
      <c r="R42" s="1">
        <v>34234</v>
      </c>
      <c r="S42" s="1">
        <v>37553</v>
      </c>
      <c r="T42" s="24">
        <v>40230</v>
      </c>
      <c r="U42" s="24">
        <v>39730</v>
      </c>
      <c r="V42" s="1">
        <v>36388</v>
      </c>
      <c r="W42" s="1">
        <v>36088</v>
      </c>
      <c r="X42" s="1">
        <v>38225</v>
      </c>
      <c r="Y42" s="1">
        <v>39487</v>
      </c>
      <c r="Z42" s="37">
        <v>55762</v>
      </c>
      <c r="AA42" s="37">
        <v>64764</v>
      </c>
      <c r="AB42" s="37">
        <v>63988</v>
      </c>
      <c r="AC42">
        <v>58007</v>
      </c>
      <c r="AD42">
        <v>53540</v>
      </c>
      <c r="AE42">
        <v>50922</v>
      </c>
      <c r="AF42">
        <v>46311</v>
      </c>
      <c r="AG42">
        <v>43898</v>
      </c>
      <c r="AH42">
        <v>72094</v>
      </c>
      <c r="AI42">
        <v>41128</v>
      </c>
      <c r="AJ42">
        <v>38820</v>
      </c>
    </row>
    <row r="43" spans="1:36">
      <c r="A43" s="41" t="s">
        <v>53</v>
      </c>
      <c r="P43" s="1">
        <v>29743</v>
      </c>
      <c r="Q43" s="1">
        <v>30742</v>
      </c>
      <c r="R43" s="1">
        <v>33654</v>
      </c>
      <c r="S43" s="1">
        <v>36563</v>
      </c>
      <c r="T43" s="24">
        <v>40316</v>
      </c>
      <c r="U43" s="24">
        <v>40228</v>
      </c>
      <c r="V43" s="1">
        <v>38688</v>
      </c>
      <c r="W43" s="1">
        <v>36733</v>
      </c>
      <c r="X43" s="1">
        <v>36715</v>
      </c>
      <c r="Y43" s="1">
        <v>37249</v>
      </c>
      <c r="Z43" s="37">
        <v>51146</v>
      </c>
      <c r="AA43" s="37">
        <v>60489</v>
      </c>
      <c r="AB43" s="37">
        <v>63083</v>
      </c>
      <c r="AC43">
        <v>61422</v>
      </c>
      <c r="AD43">
        <v>57344</v>
      </c>
      <c r="AE43">
        <v>55972</v>
      </c>
      <c r="AF43">
        <v>51079</v>
      </c>
      <c r="AG43">
        <v>48959</v>
      </c>
      <c r="AH43">
        <v>48902</v>
      </c>
      <c r="AI43">
        <v>46931</v>
      </c>
      <c r="AJ43">
        <v>44379</v>
      </c>
    </row>
    <row r="44" spans="1:36">
      <c r="A44" s="41" t="s">
        <v>54</v>
      </c>
      <c r="P44" s="1">
        <v>77572</v>
      </c>
      <c r="Q44" s="1">
        <v>80159</v>
      </c>
      <c r="R44" s="1">
        <v>92707</v>
      </c>
      <c r="S44" s="1">
        <v>104262</v>
      </c>
      <c r="T44" s="24">
        <v>111713</v>
      </c>
      <c r="U44" s="24">
        <v>116462</v>
      </c>
      <c r="V44" s="1">
        <v>115784</v>
      </c>
      <c r="W44" s="1">
        <v>122424</v>
      </c>
      <c r="X44" s="1">
        <v>137059</v>
      </c>
      <c r="Y44" s="1">
        <v>153314</v>
      </c>
      <c r="Z44" s="37">
        <v>217092</v>
      </c>
      <c r="AA44" s="37">
        <v>247187</v>
      </c>
      <c r="AB44" s="37">
        <v>245737</v>
      </c>
      <c r="AC44">
        <v>227643</v>
      </c>
      <c r="AD44">
        <v>210150</v>
      </c>
      <c r="AE44">
        <v>196395</v>
      </c>
      <c r="AF44">
        <v>173119</v>
      </c>
      <c r="AG44">
        <v>158445</v>
      </c>
      <c r="AH44">
        <v>157002</v>
      </c>
      <c r="AI44">
        <v>145354</v>
      </c>
      <c r="AJ44">
        <v>140216</v>
      </c>
    </row>
    <row r="45" spans="1:36">
      <c r="A45" s="41" t="s">
        <v>55</v>
      </c>
      <c r="P45" s="1">
        <v>41096</v>
      </c>
      <c r="Q45" s="1">
        <v>42881</v>
      </c>
      <c r="R45" s="1">
        <v>48343</v>
      </c>
      <c r="S45" s="1">
        <v>53936</v>
      </c>
      <c r="T45" s="24">
        <v>56244</v>
      </c>
      <c r="U45" s="24">
        <v>56734</v>
      </c>
      <c r="V45" s="1">
        <v>53054</v>
      </c>
      <c r="W45" s="1">
        <v>55126</v>
      </c>
      <c r="X45" s="1">
        <v>60275</v>
      </c>
      <c r="Y45" s="1">
        <v>64372</v>
      </c>
      <c r="Z45" s="37">
        <v>89012</v>
      </c>
      <c r="AA45" s="37">
        <v>104591</v>
      </c>
      <c r="AB45" s="37">
        <v>106093</v>
      </c>
      <c r="AC45">
        <v>105265</v>
      </c>
      <c r="AD45">
        <v>99316</v>
      </c>
      <c r="AE45">
        <v>92835</v>
      </c>
      <c r="AF45">
        <v>84102</v>
      </c>
      <c r="AG45">
        <v>78318</v>
      </c>
      <c r="AH45">
        <v>76869</v>
      </c>
      <c r="AI45">
        <v>72686</v>
      </c>
      <c r="AJ45">
        <v>69137</v>
      </c>
    </row>
    <row r="46" spans="1:36">
      <c r="A46" s="41" t="s">
        <v>56</v>
      </c>
      <c r="P46" s="1">
        <v>43695</v>
      </c>
      <c r="Q46" s="1">
        <v>45385</v>
      </c>
      <c r="R46" s="1">
        <v>49713</v>
      </c>
      <c r="S46" s="1">
        <v>54213</v>
      </c>
      <c r="T46" s="24">
        <v>57342</v>
      </c>
      <c r="U46" s="24">
        <v>59209</v>
      </c>
      <c r="V46" s="1">
        <v>58642</v>
      </c>
      <c r="W46" s="1">
        <v>58603</v>
      </c>
      <c r="X46" s="1">
        <v>63103</v>
      </c>
      <c r="Y46" s="1">
        <v>66298</v>
      </c>
      <c r="Z46" s="37">
        <v>93026</v>
      </c>
      <c r="AA46" s="37">
        <v>110113</v>
      </c>
      <c r="AB46" s="37">
        <v>115548</v>
      </c>
      <c r="AC46">
        <v>108251</v>
      </c>
      <c r="AD46">
        <v>102024</v>
      </c>
      <c r="AE46">
        <v>96412</v>
      </c>
      <c r="AF46">
        <v>86977</v>
      </c>
      <c r="AG46">
        <v>80684</v>
      </c>
      <c r="AH46">
        <v>78589</v>
      </c>
      <c r="AI46">
        <v>74392</v>
      </c>
      <c r="AJ46">
        <v>69777</v>
      </c>
    </row>
    <row r="47" spans="1:36">
      <c r="A47" s="41" t="s">
        <v>57</v>
      </c>
      <c r="P47" s="1">
        <v>18006</v>
      </c>
      <c r="Q47" s="1">
        <v>17949</v>
      </c>
      <c r="R47" s="1">
        <v>19676</v>
      </c>
      <c r="S47" s="1">
        <v>20538</v>
      </c>
      <c r="T47" s="24">
        <v>21279</v>
      </c>
      <c r="U47" s="24">
        <v>21172</v>
      </c>
      <c r="V47" s="1">
        <v>19703</v>
      </c>
      <c r="W47" s="1">
        <v>19268</v>
      </c>
      <c r="X47" s="1">
        <v>20262</v>
      </c>
      <c r="Y47" s="1">
        <v>20920</v>
      </c>
      <c r="Z47" s="37">
        <v>31165</v>
      </c>
      <c r="AA47" s="37">
        <v>36984</v>
      </c>
      <c r="AB47" s="37">
        <v>37504</v>
      </c>
      <c r="AC47">
        <v>34873</v>
      </c>
      <c r="AD47">
        <v>32584</v>
      </c>
      <c r="AE47">
        <v>32029</v>
      </c>
      <c r="AF47">
        <v>28253</v>
      </c>
      <c r="AG47">
        <v>27643</v>
      </c>
      <c r="AH47">
        <v>28247</v>
      </c>
      <c r="AI47">
        <v>27267</v>
      </c>
      <c r="AJ47">
        <v>25621</v>
      </c>
    </row>
    <row r="48" spans="1:36">
      <c r="A48" s="41" t="s">
        <v>58</v>
      </c>
      <c r="P48" s="1">
        <v>10645</v>
      </c>
      <c r="Q48" s="1">
        <v>11080</v>
      </c>
      <c r="R48" s="1">
        <v>11507</v>
      </c>
      <c r="S48" s="1">
        <v>11582</v>
      </c>
      <c r="T48" s="24">
        <v>12193</v>
      </c>
      <c r="U48" s="24">
        <v>11714</v>
      </c>
      <c r="V48" s="1">
        <v>10215</v>
      </c>
      <c r="W48" s="1">
        <v>9359</v>
      </c>
      <c r="X48" s="1">
        <v>9295</v>
      </c>
      <c r="Y48" s="1">
        <v>8956</v>
      </c>
      <c r="Z48" s="37">
        <v>10961</v>
      </c>
      <c r="AA48" s="37">
        <v>12539</v>
      </c>
      <c r="AB48" s="37">
        <v>12012</v>
      </c>
      <c r="AC48">
        <v>11127</v>
      </c>
      <c r="AD48">
        <v>10351</v>
      </c>
      <c r="AE48">
        <v>9877</v>
      </c>
      <c r="AF48">
        <v>9238</v>
      </c>
      <c r="AG48">
        <v>9075</v>
      </c>
      <c r="AH48">
        <v>9529</v>
      </c>
      <c r="AI48">
        <v>9276</v>
      </c>
      <c r="AJ48">
        <v>8811</v>
      </c>
    </row>
    <row r="49" spans="1:36">
      <c r="A49" s="41" t="s">
        <v>59</v>
      </c>
      <c r="P49" s="1">
        <v>95308</v>
      </c>
      <c r="Q49" s="1">
        <v>98423</v>
      </c>
      <c r="R49" s="1">
        <v>112869</v>
      </c>
      <c r="S49" s="1">
        <v>127018</v>
      </c>
      <c r="T49" s="24">
        <v>137382</v>
      </c>
      <c r="U49" s="24">
        <v>140273</v>
      </c>
      <c r="V49" s="1">
        <v>136865</v>
      </c>
      <c r="W49" s="1">
        <v>136674</v>
      </c>
      <c r="X49" s="1">
        <v>144209</v>
      </c>
      <c r="Y49" s="1">
        <v>155262</v>
      </c>
      <c r="Z49" s="37">
        <v>220320</v>
      </c>
      <c r="AA49" s="37">
        <v>262452</v>
      </c>
      <c r="AB49" s="37">
        <v>260255</v>
      </c>
      <c r="AC49">
        <v>227802</v>
      </c>
      <c r="AD49">
        <v>209700</v>
      </c>
      <c r="AE49">
        <v>190556</v>
      </c>
      <c r="AF49">
        <v>168633</v>
      </c>
      <c r="AG49">
        <v>156456</v>
      </c>
      <c r="AH49">
        <v>153808</v>
      </c>
      <c r="AI49">
        <v>151675</v>
      </c>
      <c r="AJ49">
        <v>149310</v>
      </c>
    </row>
    <row r="50" spans="1:36">
      <c r="A50" s="41" t="s">
        <v>60</v>
      </c>
      <c r="P50" s="1">
        <v>10143</v>
      </c>
      <c r="Q50" s="1">
        <v>10128</v>
      </c>
      <c r="R50" s="1">
        <v>11213</v>
      </c>
      <c r="S50" s="1">
        <v>12230</v>
      </c>
      <c r="T50" s="24">
        <v>12919</v>
      </c>
      <c r="U50" s="24">
        <v>12298</v>
      </c>
      <c r="V50" s="1">
        <v>10918</v>
      </c>
      <c r="W50" s="1">
        <v>10763</v>
      </c>
      <c r="X50" s="1">
        <v>11122</v>
      </c>
      <c r="Y50" s="1">
        <v>10992</v>
      </c>
      <c r="Z50" s="37">
        <v>13782</v>
      </c>
      <c r="AA50" s="37">
        <v>16047</v>
      </c>
      <c r="AB50" s="37">
        <v>15888</v>
      </c>
      <c r="AC50">
        <v>14782</v>
      </c>
      <c r="AD50">
        <v>14307</v>
      </c>
      <c r="AE50">
        <v>13448</v>
      </c>
      <c r="AF50">
        <v>12085</v>
      </c>
      <c r="AG50">
        <v>11581</v>
      </c>
      <c r="AH50">
        <v>11854</v>
      </c>
      <c r="AI50">
        <v>11473</v>
      </c>
      <c r="AJ50">
        <v>10792</v>
      </c>
    </row>
    <row r="51" spans="1:36">
      <c r="A51" s="42" t="s">
        <v>61</v>
      </c>
      <c r="P51" s="1">
        <v>40695</v>
      </c>
      <c r="Q51" s="1">
        <v>41537</v>
      </c>
      <c r="R51" s="1">
        <v>47037</v>
      </c>
      <c r="S51" s="1">
        <v>50947</v>
      </c>
      <c r="T51" s="24">
        <v>54208</v>
      </c>
      <c r="U51" s="24">
        <v>55205</v>
      </c>
      <c r="V51" s="1">
        <v>52964</v>
      </c>
      <c r="W51" s="1">
        <v>53458</v>
      </c>
      <c r="X51" s="1">
        <v>57225</v>
      </c>
      <c r="Y51" s="1">
        <v>59509</v>
      </c>
      <c r="Z51" s="37">
        <v>82403</v>
      </c>
      <c r="AA51" s="37">
        <v>100519</v>
      </c>
      <c r="AB51" s="37">
        <v>102913</v>
      </c>
      <c r="AC51" s="136">
        <v>102242</v>
      </c>
      <c r="AD51" s="136">
        <v>97915</v>
      </c>
      <c r="AE51">
        <v>93359</v>
      </c>
      <c r="AF51">
        <v>83654</v>
      </c>
      <c r="AG51">
        <v>77405</v>
      </c>
      <c r="AH51">
        <v>76536</v>
      </c>
      <c r="AI51">
        <v>72930</v>
      </c>
      <c r="AJ51">
        <v>68820</v>
      </c>
    </row>
    <row r="52" spans="1:36">
      <c r="A52" s="39" t="s">
        <v>62</v>
      </c>
      <c r="B52" s="39">
        <f t="shared" ref="B52:Z52" si="35">SUM(B54:B62)</f>
        <v>0</v>
      </c>
      <c r="C52" s="39">
        <f t="shared" si="35"/>
        <v>0</v>
      </c>
      <c r="D52" s="39">
        <f t="shared" si="35"/>
        <v>0</v>
      </c>
      <c r="E52" s="39">
        <f t="shared" si="35"/>
        <v>0</v>
      </c>
      <c r="F52" s="39">
        <f t="shared" si="35"/>
        <v>0</v>
      </c>
      <c r="G52" s="39">
        <f t="shared" si="35"/>
        <v>0</v>
      </c>
      <c r="H52" s="39">
        <f t="shared" si="35"/>
        <v>0</v>
      </c>
      <c r="I52" s="39">
        <f t="shared" si="35"/>
        <v>0</v>
      </c>
      <c r="J52" s="39">
        <f t="shared" si="35"/>
        <v>0</v>
      </c>
      <c r="K52" s="39">
        <f t="shared" si="35"/>
        <v>0</v>
      </c>
      <c r="L52" s="39">
        <f t="shared" si="35"/>
        <v>0</v>
      </c>
      <c r="M52" s="39">
        <f t="shared" si="35"/>
        <v>0</v>
      </c>
      <c r="N52" s="39">
        <f t="shared" si="35"/>
        <v>0</v>
      </c>
      <c r="O52" s="39">
        <f t="shared" si="35"/>
        <v>0</v>
      </c>
      <c r="P52" s="39">
        <f t="shared" si="35"/>
        <v>389056</v>
      </c>
      <c r="Q52" s="39">
        <f t="shared" si="35"/>
        <v>391097</v>
      </c>
      <c r="R52" s="39">
        <f t="shared" si="35"/>
        <v>417523</v>
      </c>
      <c r="S52" s="39">
        <f t="shared" si="35"/>
        <v>452932</v>
      </c>
      <c r="T52" s="39">
        <f t="shared" si="35"/>
        <v>465255</v>
      </c>
      <c r="U52" s="39">
        <f t="shared" si="35"/>
        <v>475414</v>
      </c>
      <c r="V52" s="39">
        <f t="shared" si="35"/>
        <v>459382</v>
      </c>
      <c r="W52" s="39">
        <f t="shared" si="35"/>
        <v>464334</v>
      </c>
      <c r="X52" s="39">
        <f t="shared" si="35"/>
        <v>492202</v>
      </c>
      <c r="Y52" s="39">
        <f t="shared" si="35"/>
        <v>517584</v>
      </c>
      <c r="Z52" s="39">
        <f t="shared" si="35"/>
        <v>675289</v>
      </c>
      <c r="AA52" s="39">
        <f t="shared" ref="AA52:AD52" si="36">SUM(AA54:AA62)</f>
        <v>774121</v>
      </c>
      <c r="AB52" s="39">
        <f t="shared" si="36"/>
        <v>805012</v>
      </c>
      <c r="AC52" s="39">
        <f t="shared" si="36"/>
        <v>798199</v>
      </c>
      <c r="AD52" s="39">
        <f t="shared" si="36"/>
        <v>787592</v>
      </c>
      <c r="AE52" s="39">
        <f t="shared" ref="AE52:AF52" si="37">SUM(AE54:AE62)</f>
        <v>788972</v>
      </c>
      <c r="AF52" s="39">
        <f t="shared" si="37"/>
        <v>743823</v>
      </c>
      <c r="AG52" s="39">
        <f t="shared" ref="AG52:AH52" si="38">SUM(AG54:AG62)</f>
        <v>714632</v>
      </c>
      <c r="AH52" s="39">
        <f t="shared" si="38"/>
        <v>726006</v>
      </c>
      <c r="AI52" s="39">
        <f t="shared" ref="AI52:AJ52" si="39">SUM(AI54:AI62)</f>
        <v>698357</v>
      </c>
      <c r="AJ52" s="39">
        <f t="shared" si="39"/>
        <v>674948</v>
      </c>
    </row>
    <row r="53" spans="1:36">
      <c r="A53" s="40" t="s">
        <v>113</v>
      </c>
      <c r="B53" s="40">
        <f t="shared" ref="B53:Z53" si="40">(B52/B4)*100</f>
        <v>0</v>
      </c>
      <c r="C53" s="40">
        <f t="shared" si="40"/>
        <v>0</v>
      </c>
      <c r="D53" s="40">
        <f t="shared" si="40"/>
        <v>0</v>
      </c>
      <c r="E53" s="40">
        <f t="shared" si="40"/>
        <v>0</v>
      </c>
      <c r="F53" s="40">
        <f t="shared" si="40"/>
        <v>0</v>
      </c>
      <c r="G53" s="40">
        <f t="shared" si="40"/>
        <v>0</v>
      </c>
      <c r="H53" s="40">
        <f t="shared" si="40"/>
        <v>0</v>
      </c>
      <c r="I53" s="40">
        <f t="shared" si="40"/>
        <v>0</v>
      </c>
      <c r="J53" s="40">
        <f t="shared" si="40"/>
        <v>0</v>
      </c>
      <c r="K53" s="40">
        <f t="shared" si="40"/>
        <v>0</v>
      </c>
      <c r="L53" s="40">
        <f t="shared" si="40"/>
        <v>0</v>
      </c>
      <c r="M53" s="40">
        <f t="shared" si="40"/>
        <v>0</v>
      </c>
      <c r="N53" s="40">
        <f t="shared" si="40"/>
        <v>0</v>
      </c>
      <c r="O53" s="40">
        <f t="shared" si="40"/>
        <v>0</v>
      </c>
      <c r="P53" s="40">
        <f t="shared" si="40"/>
        <v>15.29327412923433</v>
      </c>
      <c r="Q53" s="40">
        <f t="shared" si="40"/>
        <v>14.926523234565375</v>
      </c>
      <c r="R53" s="40">
        <f t="shared" si="40"/>
        <v>14.295320603266958</v>
      </c>
      <c r="S53" s="40">
        <f t="shared" si="40"/>
        <v>14.095421972304717</v>
      </c>
      <c r="T53" s="40">
        <f t="shared" si="40"/>
        <v>13.648616656795179</v>
      </c>
      <c r="U53" s="40">
        <f t="shared" si="40"/>
        <v>13.671838940472311</v>
      </c>
      <c r="V53" s="40">
        <f t="shared" si="40"/>
        <v>13.733762642343143</v>
      </c>
      <c r="W53" s="40">
        <f t="shared" si="40"/>
        <v>14.060390755159993</v>
      </c>
      <c r="X53" s="40">
        <f t="shared" si="40"/>
        <v>14.144516019274628</v>
      </c>
      <c r="Y53" s="40">
        <f t="shared" si="40"/>
        <v>13.677504803526453</v>
      </c>
      <c r="Z53" s="40">
        <f t="shared" si="40"/>
        <v>13.065835041967883</v>
      </c>
      <c r="AA53" s="40">
        <f t="shared" ref="AA53:AD53" si="41">(AA52/AA4)*100</f>
        <v>12.745854457849099</v>
      </c>
      <c r="AB53" s="40">
        <f t="shared" si="41"/>
        <v>12.774413722657807</v>
      </c>
      <c r="AC53" s="40">
        <f t="shared" si="41"/>
        <v>13.251692489956627</v>
      </c>
      <c r="AD53" s="40">
        <f t="shared" si="41"/>
        <v>13.552044958281783</v>
      </c>
      <c r="AE53" s="40">
        <f t="shared" ref="AE53:AF53" si="42">(AE52/AE4)*100</f>
        <v>13.873730504211066</v>
      </c>
      <c r="AF53" s="40">
        <f t="shared" si="42"/>
        <v>14.105354141911633</v>
      </c>
      <c r="AG53" s="40">
        <f t="shared" ref="AG53:AH53" si="43">(AG52/AG4)*100</f>
        <v>14.156581099056964</v>
      </c>
      <c r="AH53" s="40">
        <f t="shared" si="43"/>
        <v>14.284626504374188</v>
      </c>
      <c r="AI53" s="40">
        <f t="shared" ref="AI53:AJ53" si="44">(AI52/AI4)*100</f>
        <v>14.229123781235348</v>
      </c>
      <c r="AJ53" s="40">
        <f t="shared" si="44"/>
        <v>13.989783147873244</v>
      </c>
    </row>
    <row r="54" spans="1:36">
      <c r="A54" s="41" t="s">
        <v>63</v>
      </c>
      <c r="P54" s="1">
        <v>13214</v>
      </c>
      <c r="Q54" s="1">
        <v>14540</v>
      </c>
      <c r="R54" s="1">
        <v>16078</v>
      </c>
      <c r="S54" s="1">
        <v>17891</v>
      </c>
      <c r="T54" s="24">
        <v>18808</v>
      </c>
      <c r="U54" s="24">
        <v>19968</v>
      </c>
      <c r="V54" s="1">
        <v>20985</v>
      </c>
      <c r="W54" s="1">
        <v>20863</v>
      </c>
      <c r="X54" s="1">
        <v>22940</v>
      </c>
      <c r="Y54" s="1">
        <v>24761</v>
      </c>
      <c r="Z54" s="37">
        <v>34260</v>
      </c>
      <c r="AA54" s="37">
        <v>41395</v>
      </c>
      <c r="AB54" s="37">
        <v>43552</v>
      </c>
      <c r="AC54">
        <v>44598</v>
      </c>
      <c r="AD54">
        <v>44416</v>
      </c>
      <c r="AE54" s="148">
        <v>44634</v>
      </c>
      <c r="AF54" s="150">
        <v>41983</v>
      </c>
      <c r="AG54" s="150">
        <v>41173</v>
      </c>
      <c r="AH54" s="150">
        <v>42546</v>
      </c>
      <c r="AI54" s="150">
        <v>42215</v>
      </c>
      <c r="AJ54" s="150">
        <v>41065</v>
      </c>
    </row>
    <row r="55" spans="1:36">
      <c r="A55" s="41" t="s">
        <v>64</v>
      </c>
      <c r="P55" s="1">
        <v>11440</v>
      </c>
      <c r="Q55" s="1">
        <v>11487</v>
      </c>
      <c r="R55" s="1">
        <v>12195</v>
      </c>
      <c r="S55" s="1">
        <v>13370</v>
      </c>
      <c r="T55" s="24">
        <v>14127</v>
      </c>
      <c r="U55" s="24">
        <v>14423</v>
      </c>
      <c r="V55" s="1">
        <v>13714</v>
      </c>
      <c r="W55" s="1">
        <v>13814</v>
      </c>
      <c r="X55" s="1">
        <v>14098</v>
      </c>
      <c r="Y55" s="1">
        <v>14464</v>
      </c>
      <c r="Z55" s="37">
        <v>18657</v>
      </c>
      <c r="AA55" s="37">
        <v>22030</v>
      </c>
      <c r="AB55" s="37">
        <v>22728</v>
      </c>
      <c r="AC55">
        <v>22179</v>
      </c>
      <c r="AD55">
        <v>21881</v>
      </c>
      <c r="AE55" s="148">
        <v>21007</v>
      </c>
      <c r="AF55" s="150">
        <v>19649</v>
      </c>
      <c r="AG55" s="150">
        <v>18101</v>
      </c>
      <c r="AH55" s="150">
        <v>17980</v>
      </c>
      <c r="AI55" s="150">
        <v>17039</v>
      </c>
      <c r="AJ55" s="150">
        <v>16235</v>
      </c>
    </row>
    <row r="56" spans="1:36">
      <c r="A56" s="41" t="s">
        <v>65</v>
      </c>
      <c r="P56" s="1">
        <v>35538</v>
      </c>
      <c r="Q56" s="1">
        <v>35194</v>
      </c>
      <c r="R56" s="1">
        <v>38462</v>
      </c>
      <c r="S56" s="1">
        <v>40736</v>
      </c>
      <c r="T56" s="24">
        <v>41729</v>
      </c>
      <c r="U56" s="24">
        <v>42344</v>
      </c>
      <c r="V56" s="1">
        <v>40999</v>
      </c>
      <c r="W56" s="1">
        <v>42417</v>
      </c>
      <c r="X56" s="1">
        <v>46495</v>
      </c>
      <c r="Y56" s="1">
        <v>50014</v>
      </c>
      <c r="Z56" s="37">
        <v>69064</v>
      </c>
      <c r="AA56" s="37">
        <v>81727</v>
      </c>
      <c r="AB56" s="37">
        <v>87518</v>
      </c>
      <c r="AC56">
        <v>89492</v>
      </c>
      <c r="AD56">
        <v>89348</v>
      </c>
      <c r="AE56" s="148">
        <v>89971</v>
      </c>
      <c r="AF56" s="150">
        <v>83353</v>
      </c>
      <c r="AG56" s="150">
        <v>78208</v>
      </c>
      <c r="AH56" s="150">
        <v>79277</v>
      </c>
      <c r="AI56" s="150">
        <v>74311</v>
      </c>
      <c r="AJ56" s="150">
        <v>71317</v>
      </c>
    </row>
    <row r="57" spans="1:36">
      <c r="A57" s="41" t="s">
        <v>66</v>
      </c>
      <c r="P57" s="1">
        <v>6074</v>
      </c>
      <c r="Q57" s="1">
        <v>6214</v>
      </c>
      <c r="R57" s="1">
        <v>6350</v>
      </c>
      <c r="S57" s="1">
        <v>6057</v>
      </c>
      <c r="T57" s="24">
        <v>7004</v>
      </c>
      <c r="U57" s="24">
        <v>7076</v>
      </c>
      <c r="V57" s="1">
        <v>6365</v>
      </c>
      <c r="W57" s="1">
        <v>6272</v>
      </c>
      <c r="X57" s="1">
        <v>6595</v>
      </c>
      <c r="Y57" s="1">
        <v>6908</v>
      </c>
      <c r="Z57" s="37">
        <v>10131</v>
      </c>
      <c r="AA57" s="37">
        <v>12639</v>
      </c>
      <c r="AB57" s="37">
        <v>13295</v>
      </c>
      <c r="AC57">
        <v>13535</v>
      </c>
      <c r="AD57">
        <v>13672</v>
      </c>
      <c r="AE57" s="148">
        <v>13427</v>
      </c>
      <c r="AF57" s="150">
        <v>12663</v>
      </c>
      <c r="AG57" s="150">
        <v>11808</v>
      </c>
      <c r="AH57" s="150">
        <v>11771</v>
      </c>
      <c r="AI57" s="150">
        <v>11017</v>
      </c>
      <c r="AJ57" s="150">
        <v>10079</v>
      </c>
    </row>
    <row r="58" spans="1:36">
      <c r="A58" s="41" t="s">
        <v>67</v>
      </c>
      <c r="P58" s="1">
        <v>52608</v>
      </c>
      <c r="Q58" s="1">
        <v>53997</v>
      </c>
      <c r="R58" s="1">
        <v>59829</v>
      </c>
      <c r="S58" s="1">
        <v>66635</v>
      </c>
      <c r="T58" s="24">
        <v>69182</v>
      </c>
      <c r="U58" s="24">
        <v>70297</v>
      </c>
      <c r="V58" s="1">
        <v>69341</v>
      </c>
      <c r="W58" s="1">
        <v>70280</v>
      </c>
      <c r="X58" s="1">
        <v>74840</v>
      </c>
      <c r="Y58" s="1">
        <v>80863</v>
      </c>
      <c r="Z58" s="37">
        <v>109718</v>
      </c>
      <c r="AA58" s="37">
        <v>126127</v>
      </c>
      <c r="AB58" s="37">
        <v>135123</v>
      </c>
      <c r="AC58">
        <v>132551</v>
      </c>
      <c r="AD58">
        <v>131289</v>
      </c>
      <c r="AE58" s="148">
        <v>131872</v>
      </c>
      <c r="AF58" s="150">
        <v>125009</v>
      </c>
      <c r="AG58" s="150">
        <v>120252</v>
      </c>
      <c r="AH58" s="150">
        <v>122755</v>
      </c>
      <c r="AI58" s="150">
        <v>120300</v>
      </c>
      <c r="AJ58" s="150">
        <v>118652</v>
      </c>
    </row>
    <row r="59" spans="1:36">
      <c r="A59" s="41" t="s">
        <v>68</v>
      </c>
      <c r="P59" s="1">
        <v>185935</v>
      </c>
      <c r="Q59" s="1">
        <v>184771</v>
      </c>
      <c r="R59" s="1">
        <v>192124</v>
      </c>
      <c r="S59" s="1">
        <v>202668</v>
      </c>
      <c r="T59" s="24">
        <v>210323</v>
      </c>
      <c r="U59" s="24">
        <v>214318</v>
      </c>
      <c r="V59" s="1">
        <v>206274</v>
      </c>
      <c r="W59" s="1">
        <v>206239</v>
      </c>
      <c r="X59" s="1">
        <v>216206</v>
      </c>
      <c r="Y59" s="1">
        <v>226804</v>
      </c>
      <c r="Z59" s="37">
        <v>283361</v>
      </c>
      <c r="AA59" s="37">
        <v>317184</v>
      </c>
      <c r="AB59" s="37">
        <v>325630</v>
      </c>
      <c r="AC59">
        <v>322566</v>
      </c>
      <c r="AD59">
        <v>317721</v>
      </c>
      <c r="AE59" s="148">
        <v>320268</v>
      </c>
      <c r="AF59" s="150">
        <v>305761</v>
      </c>
      <c r="AG59" s="150">
        <v>296769</v>
      </c>
      <c r="AH59" s="150">
        <v>306640</v>
      </c>
      <c r="AI59" s="150">
        <v>294312</v>
      </c>
      <c r="AJ59" s="150">
        <v>284598</v>
      </c>
    </row>
    <row r="60" spans="1:36">
      <c r="A60" s="41" t="s">
        <v>69</v>
      </c>
      <c r="P60" s="1">
        <v>72569</v>
      </c>
      <c r="Q60" s="1">
        <v>72957</v>
      </c>
      <c r="R60" s="1">
        <v>79761</v>
      </c>
      <c r="S60" s="1">
        <v>92218</v>
      </c>
      <c r="T60" s="24">
        <v>89919</v>
      </c>
      <c r="U60" s="24">
        <v>92616</v>
      </c>
      <c r="V60" s="1">
        <v>88067</v>
      </c>
      <c r="W60" s="1">
        <v>90604</v>
      </c>
      <c r="X60" s="1">
        <v>96021</v>
      </c>
      <c r="Y60" s="1">
        <v>98164</v>
      </c>
      <c r="Z60" s="37">
        <v>129754</v>
      </c>
      <c r="AA60" s="37">
        <v>148713</v>
      </c>
      <c r="AB60" s="37">
        <v>151442</v>
      </c>
      <c r="AC60">
        <v>147391</v>
      </c>
      <c r="AD60">
        <v>143371</v>
      </c>
      <c r="AE60" s="148">
        <v>142436</v>
      </c>
      <c r="AF60" s="150">
        <v>132183</v>
      </c>
      <c r="AG60" s="150">
        <v>126204</v>
      </c>
      <c r="AH60" s="150">
        <v>122673</v>
      </c>
      <c r="AI60" s="150">
        <v>117827</v>
      </c>
      <c r="AJ60" s="150">
        <v>112024</v>
      </c>
    </row>
    <row r="61" spans="1:36">
      <c r="A61" s="41" t="s">
        <v>70</v>
      </c>
      <c r="P61" s="1">
        <v>6562</v>
      </c>
      <c r="Q61" s="1">
        <v>6755</v>
      </c>
      <c r="R61" s="1">
        <v>7505</v>
      </c>
      <c r="S61" s="1">
        <v>7650</v>
      </c>
      <c r="T61" s="24">
        <v>8033</v>
      </c>
      <c r="U61" s="24">
        <v>8245</v>
      </c>
      <c r="V61" s="1">
        <v>7954</v>
      </c>
      <c r="W61" s="1">
        <v>8172</v>
      </c>
      <c r="X61" s="1">
        <v>9179</v>
      </c>
      <c r="Y61" s="1">
        <v>9767</v>
      </c>
      <c r="Z61" s="37">
        <v>12316</v>
      </c>
      <c r="AA61" s="37">
        <v>15044</v>
      </c>
      <c r="AB61" s="37">
        <v>16705</v>
      </c>
      <c r="AC61">
        <v>16992</v>
      </c>
      <c r="AD61">
        <v>17313</v>
      </c>
      <c r="AE61" s="148">
        <v>17382</v>
      </c>
      <c r="AF61" s="150">
        <v>16189</v>
      </c>
      <c r="AG61" s="150">
        <v>15323</v>
      </c>
      <c r="AH61" s="150">
        <v>15528</v>
      </c>
      <c r="AI61" s="150">
        <v>14787</v>
      </c>
      <c r="AJ61" s="150">
        <v>14740</v>
      </c>
    </row>
    <row r="62" spans="1:36">
      <c r="A62" s="42" t="s">
        <v>71</v>
      </c>
      <c r="P62" s="1">
        <v>5116</v>
      </c>
      <c r="Q62" s="1">
        <v>5182</v>
      </c>
      <c r="R62" s="1">
        <v>5219</v>
      </c>
      <c r="S62" s="1">
        <v>5707</v>
      </c>
      <c r="T62" s="24">
        <v>6130</v>
      </c>
      <c r="U62" s="24">
        <v>6127</v>
      </c>
      <c r="V62" s="1">
        <v>5683</v>
      </c>
      <c r="W62" s="1">
        <v>5673</v>
      </c>
      <c r="X62" s="1">
        <v>5828</v>
      </c>
      <c r="Y62" s="1">
        <v>5839</v>
      </c>
      <c r="Z62" s="37">
        <v>8028</v>
      </c>
      <c r="AA62" s="37">
        <v>9262</v>
      </c>
      <c r="AB62" s="37">
        <v>9019</v>
      </c>
      <c r="AC62" s="136">
        <v>8895</v>
      </c>
      <c r="AD62" s="136">
        <v>8581</v>
      </c>
      <c r="AE62" s="149">
        <v>7975</v>
      </c>
      <c r="AF62" s="151">
        <v>7033</v>
      </c>
      <c r="AG62" s="151">
        <v>6794</v>
      </c>
      <c r="AH62" s="151">
        <v>6836</v>
      </c>
      <c r="AI62" s="151">
        <v>6549</v>
      </c>
      <c r="AJ62" s="151">
        <v>6238</v>
      </c>
    </row>
    <row r="63" spans="1:36">
      <c r="A63" s="43" t="s">
        <v>72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>
        <v>1157</v>
      </c>
      <c r="Q63" s="43">
        <v>1448</v>
      </c>
      <c r="R63" s="43">
        <v>1741</v>
      </c>
      <c r="S63" s="43">
        <v>1792</v>
      </c>
      <c r="T63" s="43">
        <v>1851</v>
      </c>
      <c r="U63" s="43">
        <v>1886</v>
      </c>
      <c r="V63" s="43">
        <v>1941</v>
      </c>
      <c r="W63" s="43">
        <v>1817</v>
      </c>
      <c r="X63" s="43">
        <v>1879</v>
      </c>
      <c r="Y63" s="43">
        <v>1979</v>
      </c>
      <c r="Z63" s="43">
        <v>2653</v>
      </c>
      <c r="AA63" s="43">
        <v>3024</v>
      </c>
      <c r="AB63" s="43">
        <v>2854</v>
      </c>
      <c r="AC63" s="136">
        <v>2996</v>
      </c>
      <c r="AD63" s="136">
        <v>2911</v>
      </c>
      <c r="AE63" s="149">
        <v>2805</v>
      </c>
      <c r="AF63" s="152">
        <v>2375</v>
      </c>
      <c r="AG63" s="152">
        <v>2135</v>
      </c>
      <c r="AH63" s="152">
        <v>2083</v>
      </c>
      <c r="AI63" s="152">
        <v>2076</v>
      </c>
      <c r="AJ63" s="152">
        <v>1909</v>
      </c>
    </row>
    <row r="64" spans="1:36">
      <c r="A64" s="4"/>
      <c r="P64" s="1"/>
    </row>
    <row r="65" spans="1:26">
      <c r="B65" s="1" t="s">
        <v>117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6"/>
      <c r="U76" s="26"/>
      <c r="W76" s="1"/>
      <c r="X76" s="1"/>
      <c r="Y76" s="1"/>
      <c r="Z76" s="63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26"/>
      <c r="Q77" s="26"/>
      <c r="R77" s="26"/>
      <c r="S77" s="26"/>
      <c r="Z77" s="27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26">
      <c r="I79" s="1"/>
      <c r="J79" s="1"/>
      <c r="K79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81"/>
  <sheetViews>
    <sheetView zoomScale="98" zoomScaleNormal="98" workbookViewId="0">
      <pane xSplit="1" ySplit="6" topLeftCell="AV7" activePane="bottomRight" state="frozen"/>
      <selection pane="bottomRight" activeCell="BO6" sqref="BO6"/>
      <selection pane="bottomLeft" activeCell="AA1" sqref="AA1"/>
      <selection pane="topRight" activeCell="AA1" sqref="AA1"/>
    </sheetView>
  </sheetViews>
  <sheetFormatPr defaultRowHeight="12.75"/>
  <cols>
    <col min="1" max="1" width="24.85546875" customWidth="1"/>
    <col min="2" max="46" width="12.5703125" customWidth="1"/>
    <col min="47" max="47" width="11.28515625" customWidth="1"/>
    <col min="48" max="48" width="11.7109375" customWidth="1"/>
    <col min="49" max="49" width="11.28515625" customWidth="1"/>
    <col min="50" max="50" width="11.7109375" customWidth="1"/>
    <col min="51" max="55" width="10.5703125" bestFit="1" customWidth="1"/>
    <col min="56" max="56" width="12.42578125" bestFit="1" customWidth="1"/>
    <col min="57" max="57" width="10.5703125" customWidth="1"/>
    <col min="58" max="58" width="12.42578125" customWidth="1"/>
    <col min="59" max="59" width="10.5703125" customWidth="1"/>
    <col min="60" max="60" width="12.42578125" customWidth="1"/>
    <col min="61" max="61" width="10.5703125" customWidth="1"/>
    <col min="62" max="62" width="12.42578125" customWidth="1"/>
    <col min="63" max="63" width="10.5703125" customWidth="1"/>
    <col min="64" max="64" width="12.42578125" customWidth="1"/>
    <col min="65" max="65" width="10.5703125" customWidth="1"/>
    <col min="66" max="66" width="12.42578125" customWidth="1"/>
  </cols>
  <sheetData>
    <row r="1" spans="1:67" s="54" customFormat="1">
      <c r="H1" s="85" t="s">
        <v>119</v>
      </c>
      <c r="J1" s="85" t="s">
        <v>119</v>
      </c>
      <c r="L1" s="85" t="s">
        <v>119</v>
      </c>
      <c r="N1" s="85" t="s">
        <v>119</v>
      </c>
      <c r="P1" s="85" t="s">
        <v>119</v>
      </c>
      <c r="R1" s="85" t="s">
        <v>119</v>
      </c>
      <c r="T1" s="85" t="s">
        <v>119</v>
      </c>
      <c r="V1" s="85" t="s">
        <v>119</v>
      </c>
      <c r="W1" s="55"/>
      <c r="X1" s="85" t="s">
        <v>119</v>
      </c>
      <c r="Z1" s="85" t="s">
        <v>119</v>
      </c>
      <c r="AB1" s="85" t="s">
        <v>119</v>
      </c>
      <c r="AD1" s="85" t="s">
        <v>119</v>
      </c>
      <c r="AF1" s="85" t="s">
        <v>119</v>
      </c>
      <c r="AH1" s="85" t="s">
        <v>119</v>
      </c>
      <c r="AJ1" s="85" t="s">
        <v>119</v>
      </c>
      <c r="AL1" s="85" t="s">
        <v>119</v>
      </c>
      <c r="AN1" s="85" t="s">
        <v>119</v>
      </c>
      <c r="AP1" s="85" t="s">
        <v>119</v>
      </c>
      <c r="AR1" s="85" t="s">
        <v>119</v>
      </c>
      <c r="AT1" s="85" t="s">
        <v>119</v>
      </c>
      <c r="AV1" s="85" t="s">
        <v>119</v>
      </c>
      <c r="AX1" s="85" t="s">
        <v>119</v>
      </c>
      <c r="AZ1" s="85" t="s">
        <v>119</v>
      </c>
      <c r="BB1" s="85" t="s">
        <v>119</v>
      </c>
      <c r="BD1" s="85" t="s">
        <v>119</v>
      </c>
      <c r="BF1" s="85" t="s">
        <v>119</v>
      </c>
      <c r="BH1" s="85" t="s">
        <v>119</v>
      </c>
      <c r="BJ1" s="85" t="s">
        <v>119</v>
      </c>
      <c r="BL1" s="85" t="s">
        <v>119</v>
      </c>
      <c r="BN1" s="85" t="s">
        <v>119</v>
      </c>
    </row>
    <row r="2" spans="1:67" s="54" customFormat="1">
      <c r="B2" s="49" t="s">
        <v>218</v>
      </c>
      <c r="D2" s="56" t="s">
        <v>219</v>
      </c>
      <c r="E2" s="56" t="s">
        <v>219</v>
      </c>
      <c r="F2" s="56" t="s">
        <v>219</v>
      </c>
      <c r="G2" s="56" t="s">
        <v>219</v>
      </c>
      <c r="H2" s="85" t="s">
        <v>220</v>
      </c>
      <c r="I2" s="56" t="s">
        <v>219</v>
      </c>
      <c r="J2" s="85" t="s">
        <v>220</v>
      </c>
      <c r="K2" s="56" t="s">
        <v>219</v>
      </c>
      <c r="L2" s="85" t="s">
        <v>220</v>
      </c>
      <c r="M2" s="56" t="s">
        <v>219</v>
      </c>
      <c r="N2" s="85" t="s">
        <v>220</v>
      </c>
      <c r="O2" s="56" t="s">
        <v>219</v>
      </c>
      <c r="P2" s="85" t="s">
        <v>220</v>
      </c>
      <c r="Q2" s="56" t="s">
        <v>219</v>
      </c>
      <c r="R2" s="85" t="s">
        <v>220</v>
      </c>
      <c r="S2" s="56" t="s">
        <v>219</v>
      </c>
      <c r="T2" s="85" t="s">
        <v>220</v>
      </c>
      <c r="U2" s="56" t="s">
        <v>219</v>
      </c>
      <c r="V2" s="85" t="s">
        <v>220</v>
      </c>
      <c r="W2" s="56" t="s">
        <v>219</v>
      </c>
      <c r="X2" s="85" t="s">
        <v>220</v>
      </c>
      <c r="Z2" s="85" t="s">
        <v>220</v>
      </c>
      <c r="AB2" s="85" t="s">
        <v>220</v>
      </c>
      <c r="AD2" s="85" t="s">
        <v>220</v>
      </c>
      <c r="AF2" s="85" t="s">
        <v>220</v>
      </c>
      <c r="AH2" s="85" t="s">
        <v>220</v>
      </c>
      <c r="AJ2" s="85" t="s">
        <v>220</v>
      </c>
      <c r="AL2" s="85" t="s">
        <v>220</v>
      </c>
      <c r="AN2" s="85" t="s">
        <v>220</v>
      </c>
      <c r="AP2" s="85" t="s">
        <v>220</v>
      </c>
      <c r="AR2" s="85" t="s">
        <v>220</v>
      </c>
      <c r="AT2" s="85" t="s">
        <v>220</v>
      </c>
      <c r="AV2" s="85" t="s">
        <v>220</v>
      </c>
      <c r="AX2" s="85" t="s">
        <v>220</v>
      </c>
      <c r="AZ2" s="85" t="s">
        <v>220</v>
      </c>
      <c r="BB2" s="85" t="s">
        <v>220</v>
      </c>
      <c r="BD2" s="85" t="s">
        <v>220</v>
      </c>
      <c r="BF2" s="85" t="s">
        <v>220</v>
      </c>
      <c r="BH2" s="85" t="s">
        <v>220</v>
      </c>
      <c r="BJ2" s="85" t="s">
        <v>220</v>
      </c>
      <c r="BL2" s="85" t="s">
        <v>220</v>
      </c>
      <c r="BN2" s="85" t="s">
        <v>220</v>
      </c>
    </row>
    <row r="3" spans="1:67" s="54" customFormat="1">
      <c r="B3" s="51" t="s">
        <v>79</v>
      </c>
      <c r="C3" s="51" t="s">
        <v>80</v>
      </c>
      <c r="D3" s="51" t="s">
        <v>81</v>
      </c>
      <c r="E3" s="51" t="s">
        <v>82</v>
      </c>
      <c r="F3" s="51" t="s">
        <v>83</v>
      </c>
      <c r="G3" s="51" t="s">
        <v>84</v>
      </c>
      <c r="H3" s="86" t="s">
        <v>84</v>
      </c>
      <c r="I3" s="51" t="s">
        <v>85</v>
      </c>
      <c r="J3" s="86" t="s">
        <v>85</v>
      </c>
      <c r="K3" s="51" t="s">
        <v>86</v>
      </c>
      <c r="L3" s="86" t="s">
        <v>86</v>
      </c>
      <c r="M3" s="51" t="s">
        <v>87</v>
      </c>
      <c r="N3" s="86" t="s">
        <v>87</v>
      </c>
      <c r="O3" s="51" t="s">
        <v>88</v>
      </c>
      <c r="P3" s="86" t="s">
        <v>88</v>
      </c>
      <c r="Q3" s="51" t="s">
        <v>89</v>
      </c>
      <c r="R3" s="86" t="s">
        <v>89</v>
      </c>
      <c r="S3" s="51" t="s">
        <v>90</v>
      </c>
      <c r="T3" s="86" t="s">
        <v>90</v>
      </c>
      <c r="U3" s="51" t="s">
        <v>91</v>
      </c>
      <c r="V3" s="86" t="s">
        <v>91</v>
      </c>
      <c r="W3" s="51" t="s">
        <v>92</v>
      </c>
      <c r="X3" s="86" t="s">
        <v>92</v>
      </c>
      <c r="Y3" s="51" t="s">
        <v>93</v>
      </c>
      <c r="Z3" s="86" t="s">
        <v>93</v>
      </c>
      <c r="AA3" s="51" t="s">
        <v>94</v>
      </c>
      <c r="AB3" s="86" t="s">
        <v>94</v>
      </c>
      <c r="AC3" s="51" t="s">
        <v>95</v>
      </c>
      <c r="AD3" s="86" t="s">
        <v>95</v>
      </c>
      <c r="AE3" s="51" t="s">
        <v>96</v>
      </c>
      <c r="AF3" s="86" t="s">
        <v>96</v>
      </c>
      <c r="AG3" s="51" t="s">
        <v>97</v>
      </c>
      <c r="AH3" s="86" t="s">
        <v>97</v>
      </c>
      <c r="AI3" s="51" t="s">
        <v>98</v>
      </c>
      <c r="AJ3" s="86" t="s">
        <v>98</v>
      </c>
      <c r="AK3" s="51" t="s">
        <v>99</v>
      </c>
      <c r="AL3" s="86" t="s">
        <v>99</v>
      </c>
      <c r="AM3" s="51" t="s">
        <v>100</v>
      </c>
      <c r="AN3" s="86" t="s">
        <v>100</v>
      </c>
      <c r="AO3" s="57" t="s">
        <v>101</v>
      </c>
      <c r="AP3" s="86" t="s">
        <v>101</v>
      </c>
      <c r="AQ3" s="57" t="s">
        <v>102</v>
      </c>
      <c r="AR3" s="86" t="s">
        <v>102</v>
      </c>
      <c r="AS3" s="57" t="s">
        <v>103</v>
      </c>
      <c r="AT3" s="86" t="s">
        <v>103</v>
      </c>
      <c r="AU3" s="57" t="s">
        <v>104</v>
      </c>
      <c r="AV3" s="86" t="s">
        <v>104</v>
      </c>
      <c r="AW3" s="57" t="s">
        <v>105</v>
      </c>
      <c r="AX3" s="86" t="s">
        <v>105</v>
      </c>
      <c r="AY3" s="147" t="s">
        <v>106</v>
      </c>
      <c r="AZ3" s="161" t="s">
        <v>106</v>
      </c>
      <c r="BA3" s="139" t="s">
        <v>107</v>
      </c>
      <c r="BB3" s="161" t="s">
        <v>107</v>
      </c>
      <c r="BC3" s="54" t="s">
        <v>108</v>
      </c>
      <c r="BD3" s="161" t="s">
        <v>108</v>
      </c>
      <c r="BE3" s="54" t="s">
        <v>109</v>
      </c>
      <c r="BF3" s="161" t="s">
        <v>109</v>
      </c>
      <c r="BG3" s="54" t="s">
        <v>110</v>
      </c>
      <c r="BH3" s="161" t="s">
        <v>110</v>
      </c>
      <c r="BI3" s="54" t="s">
        <v>111</v>
      </c>
      <c r="BJ3" s="161" t="s">
        <v>111</v>
      </c>
      <c r="BK3" s="138" t="s">
        <v>112</v>
      </c>
      <c r="BL3" s="137" t="s">
        <v>112</v>
      </c>
      <c r="BM3" s="177" t="s">
        <v>14</v>
      </c>
      <c r="BN3" s="178" t="s">
        <v>14</v>
      </c>
    </row>
    <row r="4" spans="1:67">
      <c r="A4" s="38" t="s">
        <v>15</v>
      </c>
      <c r="B4" s="1">
        <f>(PublicRecipients!B4+PrivateRecips!B4+ProprietaryRecps!B4)</f>
        <v>2717533</v>
      </c>
      <c r="C4" s="1">
        <f>(PublicRecipients!C4+PrivateRecips!C4+ProprietaryRecps!C4)</f>
        <v>3010987</v>
      </c>
      <c r="D4" s="1">
        <f>(PublicRecipients!D4+PrivateRecips!D4+ProprietaryRecps!D4)</f>
        <v>2823500</v>
      </c>
      <c r="E4" s="1">
        <v>3336902</v>
      </c>
      <c r="F4" s="1">
        <v>3469839</v>
      </c>
      <c r="G4" s="1">
        <v>3559333</v>
      </c>
      <c r="H4" s="87">
        <f>(ProprietaryRecps!G4+PrivateRecips!G4+PublicRecipients!G4)</f>
        <v>3559333</v>
      </c>
      <c r="I4" s="1">
        <v>3961327</v>
      </c>
      <c r="J4" s="87">
        <f>(ProprietaryRecps!H4+PrivateRecips!H4+PublicRecipients!H4)</f>
        <v>3961327</v>
      </c>
      <c r="K4" s="1">
        <v>4182867</v>
      </c>
      <c r="L4" s="87">
        <f>(ProprietaryRecps!I4+PrivateRecips!I4+PublicRecipients!I4)</f>
        <v>4182867</v>
      </c>
      <c r="M4" s="1">
        <v>3918397</v>
      </c>
      <c r="N4" s="87">
        <f>(ProprietaryRecps!J4+PrivateRecips!J4+PublicRecipients!J4)</f>
        <v>3918397</v>
      </c>
      <c r="O4" s="1">
        <v>3839806</v>
      </c>
      <c r="P4" s="87">
        <f>(ProprietaryRecps!K4+PrivateRecips!K4+PublicRecipients!K4)</f>
        <v>3839806</v>
      </c>
      <c r="Q4" s="1">
        <v>3782745</v>
      </c>
      <c r="R4" s="87">
        <f>(ProprietaryRecps!L4+PrivateRecips!L4+PublicRecipients!L4)</f>
        <v>3782745</v>
      </c>
      <c r="S4" s="1">
        <v>3833492</v>
      </c>
      <c r="T4" s="87">
        <f>(ProprietaryRecps!M4+PrivateRecips!M4+PublicRecipients!M4)</f>
        <v>3833492</v>
      </c>
      <c r="U4" s="1">
        <v>3732807</v>
      </c>
      <c r="V4" s="87">
        <f>(ProprietaryRecps!N4+PrivateRecips!N4+PublicRecipients!N4)</f>
        <v>3732807</v>
      </c>
      <c r="W4" s="28">
        <v>3855180</v>
      </c>
      <c r="X4" s="87">
        <f>(ProprietaryRecps!O4+PrivateRecips!O4+PublicRecipients!O4)</f>
        <v>3855180</v>
      </c>
      <c r="Y4" s="1">
        <f t="shared" ref="Y4:AS4" si="0">Y5+Y23+Y38+Y52+Y63</f>
        <v>3588573</v>
      </c>
      <c r="Z4" s="87">
        <f>(ProprietaryRecps!P4+PrivateRecips!P4+PublicRecipients!P4)</f>
        <v>3588573</v>
      </c>
      <c r="AA4" s="1">
        <f t="shared" si="0"/>
        <v>3712940</v>
      </c>
      <c r="AB4" s="87">
        <f>(ProprietaryRecps!Q4+PrivateRecips!Q4+PublicRecipients!Q4)</f>
        <v>3712940</v>
      </c>
      <c r="AC4" s="1">
        <f t="shared" si="0"/>
        <v>4146776</v>
      </c>
      <c r="AD4" s="87">
        <f>(ProprietaryRecps!R4+PrivateRecips!R4+PublicRecipients!R4)</f>
        <v>4146776</v>
      </c>
      <c r="AE4" s="1">
        <f t="shared" si="0"/>
        <v>4573283</v>
      </c>
      <c r="AF4" s="87">
        <f>(ProprietaryRecps!S4+PrivateRecips!S4+PublicRecipients!S4)</f>
        <v>4573283</v>
      </c>
      <c r="AG4" s="1">
        <f t="shared" si="0"/>
        <v>4932041</v>
      </c>
      <c r="AH4" s="87">
        <f>(ProprietaryRecps!T4+PrivateRecips!T4+PublicRecipients!T4)</f>
        <v>4932041</v>
      </c>
      <c r="AI4" s="1">
        <f t="shared" si="0"/>
        <v>5100259</v>
      </c>
      <c r="AJ4" s="87">
        <f>(ProprietaryRecps!U4+PrivateRecips!U4+PublicRecipients!U4)</f>
        <v>5100259</v>
      </c>
      <c r="AK4" s="1">
        <f t="shared" si="0"/>
        <v>4959185</v>
      </c>
      <c r="AL4" s="87">
        <f>(ProprietaryRecps!V4+PrivateRecips!V4+PublicRecipients!V4)</f>
        <v>4959185</v>
      </c>
      <c r="AM4" s="1">
        <f t="shared" si="0"/>
        <v>4952224</v>
      </c>
      <c r="AN4" s="87">
        <f>(ProprietaryRecps!W4+PrivateRecips!W4+PublicRecipients!W4)</f>
        <v>4952224</v>
      </c>
      <c r="AO4" s="1">
        <f t="shared" si="0"/>
        <v>5324853</v>
      </c>
      <c r="AP4" s="87">
        <f>(ProprietaryRecps!X4+PrivateRecips!X4+PublicRecipients!X4)</f>
        <v>5324853</v>
      </c>
      <c r="AQ4" s="1">
        <f t="shared" si="0"/>
        <v>5928408</v>
      </c>
      <c r="AR4" s="87">
        <f>(ProprietaryRecps!Y4+PrivateRecips!Y4+PublicRecipients!Y4)</f>
        <v>5928408</v>
      </c>
      <c r="AS4" s="38">
        <f t="shared" si="0"/>
        <v>8090962</v>
      </c>
      <c r="AT4" s="87">
        <f>ProprietaryRecps!Z4+PrivateRecips!Z4+PublicRecipients!Z4</f>
        <v>8090962</v>
      </c>
      <c r="AU4" s="38">
        <f t="shared" ref="AU4:BA4" si="1">AU5+AU23+AU38+AU52+AU63</f>
        <v>9350497</v>
      </c>
      <c r="AV4" s="87">
        <f>+PublicRecipients!AA4+PrivateRecips!AA4+ProprietaryRecps!AA4</f>
        <v>9350497</v>
      </c>
      <c r="AW4" s="38">
        <f t="shared" si="1"/>
        <v>9455359</v>
      </c>
      <c r="AX4" s="87">
        <f>+PublicRecipients!AB4+PrivateRecips!AB4+ProprietaryRecps!AB4</f>
        <v>9455359</v>
      </c>
      <c r="AY4" s="38">
        <f t="shared" si="1"/>
        <v>8953721</v>
      </c>
      <c r="AZ4" s="87">
        <f>+PublicRecipients!AC4+PrivateRecips!AC4+ProprietaryRecps!AC4</f>
        <v>8953721</v>
      </c>
      <c r="BA4" s="38">
        <f t="shared" si="1"/>
        <v>8562220</v>
      </c>
      <c r="BB4" s="87">
        <f>+PublicRecipients!AD4+PrivateRecips!AD4+ProprietaryRecps!AD4</f>
        <v>8562220</v>
      </c>
      <c r="BC4" s="38">
        <f t="shared" ref="BC4:BE4" si="2">BC5+BC23+BC38+BC52+BC63</f>
        <v>8297101</v>
      </c>
      <c r="BD4" s="87">
        <f>+PublicRecipients!AE4+PrivateRecips!AE4+ProprietaryRecps!AE4</f>
        <v>8297101</v>
      </c>
      <c r="BE4" s="38">
        <f t="shared" si="2"/>
        <v>7614932</v>
      </c>
      <c r="BF4" s="87">
        <f>+PublicRecipients!AF4+PrivateRecips!AF4+ProprietaryRecps!AF4</f>
        <v>7614932</v>
      </c>
      <c r="BG4" s="38">
        <f t="shared" ref="BG4:BI4" si="3">BG5+BG23+BG38+BG52+BG63</f>
        <v>7149729</v>
      </c>
      <c r="BH4" s="87">
        <f>+PublicRecipients!AG4+PrivateRecips!AG4+ProprietaryRecps!AG4</f>
        <v>7149729</v>
      </c>
      <c r="BI4" s="38">
        <f t="shared" si="3"/>
        <v>7087081</v>
      </c>
      <c r="BJ4" s="87">
        <f>+PublicRecipients!AH4+PrivateRecips!AH4+ProprietaryRecps!AH4</f>
        <v>7087081</v>
      </c>
      <c r="BK4" s="38">
        <f t="shared" ref="BK4" si="4">BK5+BK23+BK38+BK52+BK63</f>
        <v>6849733</v>
      </c>
      <c r="BL4" s="87">
        <f>+PublicRecipients!AI4+PrivateRecips!AI4+ProprietaryRecps!AI4</f>
        <v>6849733</v>
      </c>
      <c r="BM4" s="38">
        <f t="shared" ref="BM4" si="5">BM5+BM23+BM38+BM52+BM63</f>
        <v>6725106</v>
      </c>
      <c r="BN4" s="87">
        <f>+PublicRecipients!AJ4+PrivateRecips!AJ4+ProprietaryRecps!AJ4</f>
        <v>6725106</v>
      </c>
    </row>
    <row r="5" spans="1:67">
      <c r="A5" s="39" t="s">
        <v>16</v>
      </c>
      <c r="B5" s="39">
        <f t="shared" ref="B5:AS5" si="6">SUM(B7:B22)</f>
        <v>817342</v>
      </c>
      <c r="C5" s="39">
        <f t="shared" si="6"/>
        <v>838330</v>
      </c>
      <c r="D5" s="39">
        <f t="shared" si="6"/>
        <v>885174</v>
      </c>
      <c r="E5" s="39">
        <f t="shared" si="6"/>
        <v>1072847</v>
      </c>
      <c r="F5" s="39">
        <f t="shared" si="6"/>
        <v>1121635</v>
      </c>
      <c r="G5" s="39">
        <f t="shared" si="6"/>
        <v>1158872</v>
      </c>
      <c r="H5" s="78">
        <f t="shared" si="6"/>
        <v>1158872</v>
      </c>
      <c r="I5" s="39">
        <f t="shared" si="6"/>
        <v>1300337</v>
      </c>
      <c r="J5" s="78">
        <f t="shared" si="6"/>
        <v>1300337</v>
      </c>
      <c r="K5" s="39">
        <f t="shared" si="6"/>
        <v>1363298</v>
      </c>
      <c r="L5" s="78">
        <f t="shared" si="6"/>
        <v>1363298</v>
      </c>
      <c r="M5" s="39">
        <f t="shared" si="6"/>
        <v>1266003</v>
      </c>
      <c r="N5" s="78">
        <f t="shared" si="6"/>
        <v>1266003</v>
      </c>
      <c r="O5" s="39">
        <f t="shared" si="6"/>
        <v>1264233</v>
      </c>
      <c r="P5" s="78">
        <f t="shared" si="6"/>
        <v>1264233</v>
      </c>
      <c r="Q5" s="39">
        <f t="shared" si="6"/>
        <v>1260689</v>
      </c>
      <c r="R5" s="78">
        <f t="shared" si="6"/>
        <v>1260689</v>
      </c>
      <c r="S5" s="39">
        <f t="shared" si="6"/>
        <v>1299872</v>
      </c>
      <c r="T5" s="78">
        <f t="shared" si="6"/>
        <v>1299872</v>
      </c>
      <c r="U5" s="39">
        <f t="shared" si="6"/>
        <v>1279337</v>
      </c>
      <c r="V5" s="78">
        <f t="shared" si="6"/>
        <v>1279337</v>
      </c>
      <c r="W5" s="39">
        <f t="shared" si="6"/>
        <v>1328721</v>
      </c>
      <c r="X5" s="78">
        <f t="shared" si="6"/>
        <v>1328721</v>
      </c>
      <c r="Y5" s="39">
        <f t="shared" si="6"/>
        <v>1307893</v>
      </c>
      <c r="Z5" s="78">
        <f t="shared" si="6"/>
        <v>1307893</v>
      </c>
      <c r="AA5" s="39">
        <f t="shared" si="6"/>
        <v>1364270</v>
      </c>
      <c r="AB5" s="78">
        <f t="shared" ref="AB5" si="7">SUM(AB7:AB22)</f>
        <v>1364270</v>
      </c>
      <c r="AC5" s="39">
        <f t="shared" si="6"/>
        <v>1545754</v>
      </c>
      <c r="AD5" s="78">
        <f t="shared" ref="AD5" si="8">SUM(AD7:AD22)</f>
        <v>1545754</v>
      </c>
      <c r="AE5" s="39">
        <f t="shared" si="6"/>
        <v>1719221</v>
      </c>
      <c r="AF5" s="78">
        <f t="shared" ref="AF5" si="9">SUM(AF7:AF22)</f>
        <v>1719221</v>
      </c>
      <c r="AG5" s="39">
        <f t="shared" si="6"/>
        <v>1868850</v>
      </c>
      <c r="AH5" s="78">
        <f t="shared" si="6"/>
        <v>1868850</v>
      </c>
      <c r="AI5" s="39">
        <f t="shared" si="6"/>
        <v>1930552</v>
      </c>
      <c r="AJ5" s="78">
        <f t="shared" ref="AJ5" si="10">SUM(AJ7:AJ22)</f>
        <v>1930552</v>
      </c>
      <c r="AK5" s="39">
        <f t="shared" si="6"/>
        <v>1853880</v>
      </c>
      <c r="AL5" s="78">
        <f t="shared" ref="AL5" si="11">SUM(AL7:AL22)</f>
        <v>1853880</v>
      </c>
      <c r="AM5" s="39">
        <f t="shared" si="6"/>
        <v>1827740</v>
      </c>
      <c r="AN5" s="78">
        <f t="shared" si="6"/>
        <v>1827740</v>
      </c>
      <c r="AO5" s="39">
        <f t="shared" si="6"/>
        <v>1929814</v>
      </c>
      <c r="AP5" s="78">
        <f t="shared" si="6"/>
        <v>1929814</v>
      </c>
      <c r="AQ5" s="39">
        <f t="shared" si="6"/>
        <v>2115826</v>
      </c>
      <c r="AR5" s="78">
        <f>(ProprietaryRecps!Y5+PrivateRecips!Y5+PublicRecipients!Y5)</f>
        <v>2115826</v>
      </c>
      <c r="AS5" s="39">
        <f t="shared" si="6"/>
        <v>2868873</v>
      </c>
      <c r="AT5" s="78">
        <f>ProprietaryRecps!Z5+PrivateRecips!Z5+PublicRecipients!Z5</f>
        <v>2868873</v>
      </c>
      <c r="AU5" s="39">
        <f t="shared" ref="AU5:BA5" si="12">SUM(AU7:AU22)</f>
        <v>3337454</v>
      </c>
      <c r="AV5" s="78">
        <f>+PublicRecipients!AA5+PrivateRecips!AA5+ProprietaryRecps!AA5</f>
        <v>3337454</v>
      </c>
      <c r="AW5" s="39">
        <f t="shared" si="12"/>
        <v>3434040</v>
      </c>
      <c r="AX5" s="78">
        <f>+PublicRecipients!AB5+PrivateRecips!AB5+ProprietaryRecps!AB5</f>
        <v>3434040</v>
      </c>
      <c r="AY5" s="39">
        <f t="shared" si="12"/>
        <v>3245887</v>
      </c>
      <c r="AZ5" s="78">
        <f>+PublicRecipients!AC5+PrivateRecips!AC5+ProprietaryRecps!AC5</f>
        <v>3245887</v>
      </c>
      <c r="BA5" s="39">
        <f t="shared" si="12"/>
        <v>3109244</v>
      </c>
      <c r="BB5" s="78">
        <f>+PublicRecipients!AD5+PrivateRecips!AD5+ProprietaryRecps!AD5</f>
        <v>3109244</v>
      </c>
      <c r="BC5" s="39">
        <f t="shared" ref="BC5" si="13">SUM(BC7:BC22)</f>
        <v>3024020</v>
      </c>
      <c r="BD5" s="78">
        <f>+PublicRecipients!AE5+PrivateRecips!AE5+ProprietaryRecps!AE5</f>
        <v>3024020</v>
      </c>
      <c r="BE5" s="39">
        <f>SUM(BE7:BE22)</f>
        <v>2807260</v>
      </c>
      <c r="BF5" s="78">
        <f>+PublicRecipients!AF5+PrivateRecips!AF5+ProprietaryRecps!AF5</f>
        <v>2807260</v>
      </c>
      <c r="BG5" s="39">
        <f>SUM(BG7:BG22)</f>
        <v>2689428</v>
      </c>
      <c r="BH5" s="78">
        <f>+PublicRecipients!AG5+PrivateRecips!AG5+ProprietaryRecps!AG5</f>
        <v>2689428</v>
      </c>
      <c r="BI5" s="39">
        <f>SUM(BI7:BI22)</f>
        <v>2674970</v>
      </c>
      <c r="BJ5" s="78">
        <f>+PublicRecipients!AH5+PrivateRecips!AH5+ProprietaryRecps!AH5</f>
        <v>2674970</v>
      </c>
      <c r="BK5" s="39">
        <f>SUM(BK7:BK22)</f>
        <v>2586237</v>
      </c>
      <c r="BL5" s="78">
        <f>+PublicRecipients!AI5+PrivateRecips!AI5+ProprietaryRecps!AI5</f>
        <v>2586237</v>
      </c>
      <c r="BM5" s="39">
        <f>SUM(BM7:BM22)</f>
        <v>2532179</v>
      </c>
      <c r="BN5" s="78">
        <f>+PublicRecipients!AJ5+PrivateRecips!AJ5+ProprietaryRecps!AJ5</f>
        <v>2532179</v>
      </c>
      <c r="BO5" s="185">
        <f>(BM5-BC5)/BC5</f>
        <v>-0.1626447576404918</v>
      </c>
    </row>
    <row r="6" spans="1:67">
      <c r="A6" s="40" t="s">
        <v>113</v>
      </c>
      <c r="B6" s="40">
        <f t="shared" ref="B6:AT6" si="14">(B5/B4)*100</f>
        <v>30.076617284868295</v>
      </c>
      <c r="C6" s="40">
        <f t="shared" si="14"/>
        <v>27.842365310776835</v>
      </c>
      <c r="D6" s="40">
        <f t="shared" si="14"/>
        <v>31.350239064990259</v>
      </c>
      <c r="E6" s="40">
        <f t="shared" si="14"/>
        <v>32.150989151014926</v>
      </c>
      <c r="F6" s="40">
        <f t="shared" si="14"/>
        <v>32.325275034374798</v>
      </c>
      <c r="G6" s="40">
        <f t="shared" si="14"/>
        <v>32.558684450148384</v>
      </c>
      <c r="H6" s="77">
        <f t="shared" si="14"/>
        <v>32.558684450148384</v>
      </c>
      <c r="I6" s="40">
        <f t="shared" si="14"/>
        <v>32.825792972910342</v>
      </c>
      <c r="J6" s="77">
        <f t="shared" si="14"/>
        <v>32.825792972910342</v>
      </c>
      <c r="K6" s="40">
        <f t="shared" si="14"/>
        <v>32.592430024669682</v>
      </c>
      <c r="L6" s="77">
        <f t="shared" si="14"/>
        <v>32.592430024669682</v>
      </c>
      <c r="M6" s="40">
        <f t="shared" si="14"/>
        <v>32.309207055844517</v>
      </c>
      <c r="N6" s="77">
        <f t="shared" si="14"/>
        <v>32.309207055844517</v>
      </c>
      <c r="O6" s="40">
        <f t="shared" si="14"/>
        <v>32.924397743010978</v>
      </c>
      <c r="P6" s="77">
        <f t="shared" si="14"/>
        <v>32.924397743010978</v>
      </c>
      <c r="Q6" s="40">
        <f t="shared" si="14"/>
        <v>33.327358835977577</v>
      </c>
      <c r="R6" s="77">
        <f t="shared" si="14"/>
        <v>33.327358835977577</v>
      </c>
      <c r="S6" s="40">
        <f t="shared" si="14"/>
        <v>33.90830083902614</v>
      </c>
      <c r="T6" s="77">
        <f t="shared" si="14"/>
        <v>33.90830083902614</v>
      </c>
      <c r="U6" s="40">
        <f t="shared" si="14"/>
        <v>34.272787208125145</v>
      </c>
      <c r="V6" s="77">
        <f t="shared" si="14"/>
        <v>34.272787208125145</v>
      </c>
      <c r="W6" s="40">
        <f t="shared" si="14"/>
        <v>34.465861516193797</v>
      </c>
      <c r="X6" s="77">
        <f t="shared" si="14"/>
        <v>34.465861516193797</v>
      </c>
      <c r="Y6" s="40">
        <f t="shared" si="14"/>
        <v>36.446046938434861</v>
      </c>
      <c r="Z6" s="77">
        <f t="shared" si="14"/>
        <v>36.446046938434861</v>
      </c>
      <c r="AA6" s="40">
        <f t="shared" si="14"/>
        <v>36.743658664023663</v>
      </c>
      <c r="AB6" s="77">
        <f t="shared" si="14"/>
        <v>36.743658664023663</v>
      </c>
      <c r="AC6" s="40">
        <f t="shared" si="14"/>
        <v>37.27604288247062</v>
      </c>
      <c r="AD6" s="77">
        <f t="shared" si="14"/>
        <v>37.27604288247062</v>
      </c>
      <c r="AE6" s="40">
        <f t="shared" si="14"/>
        <v>37.592709657373049</v>
      </c>
      <c r="AF6" s="77">
        <f t="shared" si="14"/>
        <v>37.592709657373049</v>
      </c>
      <c r="AG6" s="40">
        <f t="shared" si="14"/>
        <v>37.892020767872772</v>
      </c>
      <c r="AH6" s="77">
        <f t="shared" si="14"/>
        <v>37.892020767872772</v>
      </c>
      <c r="AI6" s="40">
        <f t="shared" si="14"/>
        <v>37.852038494515675</v>
      </c>
      <c r="AJ6" s="77">
        <f t="shared" si="14"/>
        <v>37.852038494515675</v>
      </c>
      <c r="AK6" s="40">
        <f t="shared" si="14"/>
        <v>37.382755432596284</v>
      </c>
      <c r="AL6" s="77">
        <f t="shared" si="14"/>
        <v>37.382755432596284</v>
      </c>
      <c r="AM6" s="40">
        <f t="shared" si="14"/>
        <v>36.907458144058104</v>
      </c>
      <c r="AN6" s="77">
        <f t="shared" si="14"/>
        <v>36.907458144058104</v>
      </c>
      <c r="AO6" s="40">
        <f t="shared" si="14"/>
        <v>36.241638971066429</v>
      </c>
      <c r="AP6" s="77">
        <f t="shared" si="14"/>
        <v>36.241638971066429</v>
      </c>
      <c r="AQ6" s="40">
        <f t="shared" si="14"/>
        <v>35.689615154692454</v>
      </c>
      <c r="AR6" s="77">
        <f t="shared" si="14"/>
        <v>35.689615154692454</v>
      </c>
      <c r="AS6" s="40">
        <f t="shared" si="14"/>
        <v>35.457749029101855</v>
      </c>
      <c r="AT6" s="77">
        <f t="shared" si="14"/>
        <v>35.457749029101855</v>
      </c>
      <c r="AU6" s="40">
        <f t="shared" ref="AU6:AV6" si="15">(AU5/AU4)*100</f>
        <v>35.692797933628555</v>
      </c>
      <c r="AV6" s="77">
        <f t="shared" si="15"/>
        <v>35.692797933628555</v>
      </c>
      <c r="AW6" s="40">
        <f t="shared" ref="AW6:BA6" si="16">(AW5/AW4)*100</f>
        <v>36.318451790143556</v>
      </c>
      <c r="AX6" s="77">
        <f t="shared" si="16"/>
        <v>36.318451790143556</v>
      </c>
      <c r="AY6" s="40">
        <f t="shared" si="16"/>
        <v>36.251822007855729</v>
      </c>
      <c r="AZ6" s="77">
        <f t="shared" ref="AZ6:BC6" si="17">(AZ5/AZ4)*100</f>
        <v>36.251822007855729</v>
      </c>
      <c r="BA6" s="40">
        <f t="shared" si="16"/>
        <v>36.313526164943205</v>
      </c>
      <c r="BB6" s="77">
        <f t="shared" si="17"/>
        <v>36.313526164943205</v>
      </c>
      <c r="BC6" s="40">
        <f t="shared" si="17"/>
        <v>36.446705903664423</v>
      </c>
      <c r="BD6" s="77">
        <f t="shared" ref="BD6:BE6" si="18">(BD5/BD4)*100</f>
        <v>36.446705903664423</v>
      </c>
      <c r="BE6" s="40">
        <f t="shared" si="18"/>
        <v>36.865201160036619</v>
      </c>
      <c r="BF6" s="77">
        <f t="shared" ref="BF6:BG6" si="19">(BF5/BF4)*100</f>
        <v>36.865201160036619</v>
      </c>
      <c r="BG6" s="40">
        <f t="shared" si="19"/>
        <v>37.615803340238493</v>
      </c>
      <c r="BH6" s="77">
        <f t="shared" ref="BH6:BI6" si="20">(BH5/BH4)*100</f>
        <v>37.615803340238493</v>
      </c>
      <c r="BI6" s="40">
        <f t="shared" si="20"/>
        <v>37.7443125032718</v>
      </c>
      <c r="BJ6" s="77">
        <f t="shared" ref="BJ6:BK6" si="21">(BJ5/BJ4)*100</f>
        <v>37.7443125032718</v>
      </c>
      <c r="BK6" s="40">
        <f t="shared" si="21"/>
        <v>37.756756358240537</v>
      </c>
      <c r="BL6" s="77">
        <f t="shared" ref="BL6:BM6" si="22">(BL5/BL4)*100</f>
        <v>37.756756358240537</v>
      </c>
      <c r="BM6" s="40">
        <f t="shared" si="22"/>
        <v>37.652625847087016</v>
      </c>
      <c r="BN6" s="77">
        <f t="shared" ref="BN6" si="23">(BN5/BN4)*100</f>
        <v>37.652625847087016</v>
      </c>
    </row>
    <row r="7" spans="1:67">
      <c r="A7" s="41" t="s">
        <v>18</v>
      </c>
      <c r="B7" s="1">
        <f>(PublicRecipients!B7+PrivateRecips!B7+ProprietaryRecps!B7)</f>
        <v>58782</v>
      </c>
      <c r="C7" s="1">
        <f>(PublicRecipients!C7+PrivateRecips!C7+ProprietaryRecps!C7)</f>
        <v>64705</v>
      </c>
      <c r="D7" s="1">
        <f>(PublicRecipients!D7+PrivateRecips!D7+ProprietaryRecps!D7)</f>
        <v>59794</v>
      </c>
      <c r="E7" s="1">
        <v>68114</v>
      </c>
      <c r="F7" s="1">
        <v>74236</v>
      </c>
      <c r="G7" s="1">
        <v>76043</v>
      </c>
      <c r="H7" s="87">
        <f>(ProprietaryRecps!G7+PrivateRecips!G7+PublicRecipients!G7)</f>
        <v>76043</v>
      </c>
      <c r="I7" s="1">
        <v>81803</v>
      </c>
      <c r="J7" s="87">
        <f>(ProprietaryRecps!H7+PrivateRecips!H7+PublicRecipients!H7)</f>
        <v>81803</v>
      </c>
      <c r="K7" s="1">
        <v>86375</v>
      </c>
      <c r="L7" s="87">
        <f>(ProprietaryRecps!I7+PrivateRecips!I7+PublicRecipients!I7)</f>
        <v>86375</v>
      </c>
      <c r="M7" s="1">
        <v>80175</v>
      </c>
      <c r="N7" s="87">
        <f>(ProprietaryRecps!J7+PrivateRecips!J7+PublicRecipients!J7)</f>
        <v>80175</v>
      </c>
      <c r="O7" s="1">
        <v>75642</v>
      </c>
      <c r="P7" s="87">
        <f>(ProprietaryRecps!K7+PrivateRecips!K7+PublicRecipients!K7)</f>
        <v>75642</v>
      </c>
      <c r="Q7" s="1">
        <v>73102</v>
      </c>
      <c r="R7" s="87">
        <f>(ProprietaryRecps!L7+PrivateRecips!L7+PublicRecipients!L7)</f>
        <v>73102</v>
      </c>
      <c r="S7" s="1">
        <v>72017</v>
      </c>
      <c r="T7" s="87">
        <f>(ProprietaryRecps!M7+PrivateRecips!M7+PublicRecipients!M7)</f>
        <v>72017</v>
      </c>
      <c r="U7" s="1">
        <v>71556</v>
      </c>
      <c r="V7" s="87">
        <f>(ProprietaryRecps!N7+PrivateRecips!N7+PublicRecipients!N7)</f>
        <v>71556</v>
      </c>
      <c r="W7" s="1">
        <v>73129</v>
      </c>
      <c r="X7" s="87">
        <f>(ProprietaryRecps!O7+PrivateRecips!O7+PublicRecipients!O7)</f>
        <v>73129</v>
      </c>
      <c r="Y7" s="1">
        <v>73063</v>
      </c>
      <c r="Z7" s="87">
        <f>(ProprietaryRecps!P7+PrivateRecips!P7+PublicRecipients!P7)</f>
        <v>73063</v>
      </c>
      <c r="AA7" s="1">
        <v>76314</v>
      </c>
      <c r="AB7" s="87">
        <f>(ProprietaryRecps!Q7+PrivateRecips!Q7+PublicRecipients!Q7)</f>
        <v>76314</v>
      </c>
      <c r="AC7" s="1">
        <v>87815</v>
      </c>
      <c r="AD7" s="87">
        <f>(ProprietaryRecps!R7+PrivateRecips!R7+PublicRecipients!R7)</f>
        <v>87815</v>
      </c>
      <c r="AE7" s="1">
        <v>97048</v>
      </c>
      <c r="AF7" s="87">
        <f>(ProprietaryRecps!S7+PrivateRecips!S7+PublicRecipients!S7)</f>
        <v>97048</v>
      </c>
      <c r="AG7" s="1">
        <v>102166</v>
      </c>
      <c r="AH7" s="87">
        <f>(ProprietaryRecps!T7+PrivateRecips!T7+PublicRecipients!T7)</f>
        <v>102166</v>
      </c>
      <c r="AI7" s="1">
        <v>101068</v>
      </c>
      <c r="AJ7" s="87">
        <f>(ProprietaryRecps!U7+PrivateRecips!U7+PublicRecipients!U7)</f>
        <v>101068</v>
      </c>
      <c r="AK7" s="1">
        <v>96358</v>
      </c>
      <c r="AL7" s="87">
        <f>(ProprietaryRecps!V7+PrivateRecips!V7+PublicRecipients!V7)</f>
        <v>96358</v>
      </c>
      <c r="AM7" s="1">
        <v>92795</v>
      </c>
      <c r="AN7" s="87">
        <f>(ProprietaryRecps!W7+PrivateRecips!W7+PublicRecipients!W7)</f>
        <v>92795</v>
      </c>
      <c r="AO7" s="1">
        <v>97577</v>
      </c>
      <c r="AP7" s="87">
        <f>(ProprietaryRecps!X7+PrivateRecips!X7+PublicRecipients!X7)</f>
        <v>97577</v>
      </c>
      <c r="AQ7" s="1">
        <v>115410</v>
      </c>
      <c r="AR7" s="87">
        <f>(ProprietaryRecps!Y7+PrivateRecips!Y7+PublicRecipients!Y7)</f>
        <v>115410</v>
      </c>
      <c r="AS7" s="36">
        <v>155196</v>
      </c>
      <c r="AT7" s="87">
        <f>ProprietaryRecps!Z7+PrivateRecips!Z7+PublicRecipients!Z7</f>
        <v>155196</v>
      </c>
      <c r="AU7" s="36">
        <v>172887</v>
      </c>
      <c r="AV7" s="87">
        <f>+PublicRecipients!AA7+PrivateRecips!AA7+ProprietaryRecps!AA7</f>
        <v>172887</v>
      </c>
      <c r="AW7" s="36">
        <v>172112</v>
      </c>
      <c r="AX7" s="87">
        <f>+PublicRecipients!AB7+PrivateRecips!AB7+ProprietaryRecps!AB7</f>
        <v>172112</v>
      </c>
      <c r="AY7">
        <v>157356</v>
      </c>
      <c r="AZ7" s="87">
        <f>+PublicRecipients!AC7+PrivateRecips!AC7+ProprietaryRecps!AC7</f>
        <v>157356</v>
      </c>
      <c r="BA7">
        <v>149683</v>
      </c>
      <c r="BB7" s="87">
        <f>+PublicRecipients!AD7+PrivateRecips!AD7+ProprietaryRecps!AD7</f>
        <v>149683</v>
      </c>
      <c r="BC7">
        <v>147048</v>
      </c>
      <c r="BD7" s="87">
        <f>+PublicRecipients!AE7+PrivateRecips!AE7+ProprietaryRecps!AE7</f>
        <v>147048</v>
      </c>
      <c r="BE7">
        <v>138189</v>
      </c>
      <c r="BF7" s="87">
        <f>+PublicRecipients!AF7+PrivateRecips!AF7+ProprietaryRecps!AF7</f>
        <v>138189</v>
      </c>
      <c r="BG7">
        <v>131716</v>
      </c>
      <c r="BH7" s="87">
        <f>+PublicRecipients!AG7+PrivateRecips!AG7+ProprietaryRecps!AG7</f>
        <v>131716</v>
      </c>
      <c r="BI7">
        <v>127463</v>
      </c>
      <c r="BJ7" s="87">
        <f>+PublicRecipients!AH7+PrivateRecips!AH7+ProprietaryRecps!AH7</f>
        <v>127463</v>
      </c>
      <c r="BK7">
        <v>115204</v>
      </c>
      <c r="BL7" s="87">
        <f>+PublicRecipients!AI7+PrivateRecips!AI7+ProprietaryRecps!AI7</f>
        <v>115204</v>
      </c>
      <c r="BM7">
        <v>103389</v>
      </c>
      <c r="BN7" s="87">
        <f>+PublicRecipients!AJ7+PrivateRecips!AJ7+ProprietaryRecps!AJ7</f>
        <v>103389</v>
      </c>
    </row>
    <row r="8" spans="1:67">
      <c r="A8" s="41" t="s">
        <v>19</v>
      </c>
      <c r="B8" s="1">
        <f>(PublicRecipients!B8+PrivateRecips!B8+ProprietaryRecps!B8)</f>
        <v>28675</v>
      </c>
      <c r="C8" s="1">
        <f>(PublicRecipients!C8+PrivateRecips!C8+ProprietaryRecps!C8)</f>
        <v>31500</v>
      </c>
      <c r="D8" s="1">
        <f>(PublicRecipients!D8+PrivateRecips!D8+ProprietaryRecps!D8)</f>
        <v>34747</v>
      </c>
      <c r="E8" s="1">
        <v>38781</v>
      </c>
      <c r="F8" s="1">
        <v>41138</v>
      </c>
      <c r="G8" s="1">
        <v>40344</v>
      </c>
      <c r="H8" s="87">
        <f>(ProprietaryRecps!G8+PrivateRecips!G8+PublicRecipients!G8)</f>
        <v>40344</v>
      </c>
      <c r="I8" s="1">
        <v>42017</v>
      </c>
      <c r="J8" s="87">
        <f>(ProprietaryRecps!H8+PrivateRecips!H8+PublicRecipients!H8)</f>
        <v>42017</v>
      </c>
      <c r="K8" s="1">
        <v>41848</v>
      </c>
      <c r="L8" s="87">
        <f>(ProprietaryRecps!I8+PrivateRecips!I8+PublicRecipients!I8)</f>
        <v>41848</v>
      </c>
      <c r="M8" s="1">
        <v>38212</v>
      </c>
      <c r="N8" s="87">
        <f>(ProprietaryRecps!J8+PrivateRecips!J8+PublicRecipients!J8)</f>
        <v>38212</v>
      </c>
      <c r="O8" s="1">
        <v>36789</v>
      </c>
      <c r="P8" s="87">
        <f>(ProprietaryRecps!K8+PrivateRecips!K8+PublicRecipients!K8)</f>
        <v>36789</v>
      </c>
      <c r="Q8" s="1">
        <v>36018</v>
      </c>
      <c r="R8" s="87">
        <f>(ProprietaryRecps!L8+PrivateRecips!L8+PublicRecipients!L8)</f>
        <v>36018</v>
      </c>
      <c r="S8" s="1">
        <v>37036</v>
      </c>
      <c r="T8" s="87">
        <f>(ProprietaryRecps!M8+PrivateRecips!M8+PublicRecipients!M8)</f>
        <v>37036</v>
      </c>
      <c r="U8" s="1">
        <v>38086</v>
      </c>
      <c r="V8" s="87">
        <f>(ProprietaryRecps!N8+PrivateRecips!N8+PublicRecipients!N8)</f>
        <v>38086</v>
      </c>
      <c r="W8" s="1">
        <v>39508</v>
      </c>
      <c r="X8" s="87">
        <f>(ProprietaryRecps!O8+PrivateRecips!O8+PublicRecipients!O8)</f>
        <v>39508</v>
      </c>
      <c r="Y8" s="1">
        <v>40284</v>
      </c>
      <c r="Z8" s="87">
        <f>(ProprietaryRecps!P8+PrivateRecips!P8+PublicRecipients!P8)</f>
        <v>40284</v>
      </c>
      <c r="AA8" s="1">
        <v>42203</v>
      </c>
      <c r="AB8" s="87">
        <f>(ProprietaryRecps!Q8+PrivateRecips!Q8+PublicRecipients!Q8)</f>
        <v>42203</v>
      </c>
      <c r="AC8" s="1">
        <v>48516</v>
      </c>
      <c r="AD8" s="87">
        <f>(ProprietaryRecps!R8+PrivateRecips!R8+PublicRecipients!R8)</f>
        <v>48516</v>
      </c>
      <c r="AE8" s="1">
        <v>54398</v>
      </c>
      <c r="AF8" s="87">
        <f>(ProprietaryRecps!S8+PrivateRecips!S8+PublicRecipients!S8)</f>
        <v>54398</v>
      </c>
      <c r="AG8" s="1">
        <v>57717</v>
      </c>
      <c r="AH8" s="87">
        <f>(ProprietaryRecps!T8+PrivateRecips!T8+PublicRecipients!T8)</f>
        <v>57717</v>
      </c>
      <c r="AI8" s="1">
        <v>58456</v>
      </c>
      <c r="AJ8" s="87">
        <f>(ProprietaryRecps!U8+PrivateRecips!U8+PublicRecipients!U8)</f>
        <v>58456</v>
      </c>
      <c r="AK8" s="1">
        <v>56706</v>
      </c>
      <c r="AL8" s="87">
        <f>(ProprietaryRecps!V8+PrivateRecips!V8+PublicRecipients!V8)</f>
        <v>56706</v>
      </c>
      <c r="AM8" s="1">
        <v>55676</v>
      </c>
      <c r="AN8" s="87">
        <f>(ProprietaryRecps!W8+PrivateRecips!W8+PublicRecipients!W8)</f>
        <v>55676</v>
      </c>
      <c r="AO8" s="1">
        <v>58150</v>
      </c>
      <c r="AP8" s="87">
        <f>(ProprietaryRecps!X8+PrivateRecips!X8+PublicRecipients!X8)</f>
        <v>58150</v>
      </c>
      <c r="AQ8" s="1">
        <v>61333</v>
      </c>
      <c r="AR8" s="87">
        <f>(ProprietaryRecps!Y8+PrivateRecips!Y8+PublicRecipients!Y8)</f>
        <v>61333</v>
      </c>
      <c r="AS8" s="37">
        <v>78449</v>
      </c>
      <c r="AT8" s="87">
        <f>ProprietaryRecps!Z8+PrivateRecips!Z8+PublicRecipients!Z8</f>
        <v>78449</v>
      </c>
      <c r="AU8" s="37">
        <v>88322</v>
      </c>
      <c r="AV8" s="87">
        <f>+PublicRecipients!AA8+PrivateRecips!AA8+ProprietaryRecps!AA8</f>
        <v>88322</v>
      </c>
      <c r="AW8" s="37">
        <v>89258</v>
      </c>
      <c r="AX8" s="87">
        <f>+PublicRecipients!AB8+PrivateRecips!AB8+ProprietaryRecps!AB8</f>
        <v>89258</v>
      </c>
      <c r="AY8">
        <v>84931</v>
      </c>
      <c r="AZ8" s="87">
        <f>+PublicRecipients!AC8+PrivateRecips!AC8+ProprietaryRecps!AC8</f>
        <v>84931</v>
      </c>
      <c r="BA8">
        <v>80515</v>
      </c>
      <c r="BB8" s="87">
        <f>+PublicRecipients!AD8+PrivateRecips!AD8+ProprietaryRecps!AD8</f>
        <v>80515</v>
      </c>
      <c r="BC8">
        <v>76883</v>
      </c>
      <c r="BD8" s="87">
        <f>+PublicRecipients!AE8+PrivateRecips!AE8+ProprietaryRecps!AE8</f>
        <v>76883</v>
      </c>
      <c r="BE8">
        <v>70964</v>
      </c>
      <c r="BF8" s="87">
        <f>+PublicRecipients!AF8+PrivateRecips!AF8+ProprietaryRecps!AF8</f>
        <v>70964</v>
      </c>
      <c r="BG8">
        <v>68433</v>
      </c>
      <c r="BH8" s="87">
        <f>+PublicRecipients!AG8+PrivateRecips!AG8+ProprietaryRecps!AG8</f>
        <v>68433</v>
      </c>
      <c r="BI8">
        <v>66333</v>
      </c>
      <c r="BJ8" s="87">
        <f>+PublicRecipients!AH8+PrivateRecips!AH8+ProprietaryRecps!AH8</f>
        <v>66333</v>
      </c>
      <c r="BK8">
        <v>64377</v>
      </c>
      <c r="BL8" s="87">
        <f>+PublicRecipients!AI8+PrivateRecips!AI8+ProprietaryRecps!AI8</f>
        <v>64377</v>
      </c>
      <c r="BM8">
        <v>61809</v>
      </c>
      <c r="BN8" s="87">
        <f>+PublicRecipients!AJ8+PrivateRecips!AJ8+ProprietaryRecps!AJ8</f>
        <v>61809</v>
      </c>
    </row>
    <row r="9" spans="1:67">
      <c r="A9" s="41" t="s">
        <v>20</v>
      </c>
      <c r="B9" s="1">
        <v>5844</v>
      </c>
      <c r="C9" s="1">
        <v>4274</v>
      </c>
      <c r="D9" s="23">
        <v>19580</v>
      </c>
      <c r="E9" s="23">
        <v>22696</v>
      </c>
      <c r="F9" s="1">
        <v>8676</v>
      </c>
      <c r="G9" s="23">
        <v>4865</v>
      </c>
      <c r="H9" s="87">
        <f>(ProprietaryRecps!G9+PrivateRecips!G9+PublicRecipients!G9)</f>
        <v>4865</v>
      </c>
      <c r="I9" s="1">
        <v>6043</v>
      </c>
      <c r="J9" s="87">
        <f>(ProprietaryRecps!H9+PrivateRecips!H9+PublicRecipients!H9)</f>
        <v>6043</v>
      </c>
      <c r="K9" s="1">
        <v>6616</v>
      </c>
      <c r="L9" s="87">
        <f>(ProprietaryRecps!I9+PrivateRecips!I9+PublicRecipients!I9)</f>
        <v>6616</v>
      </c>
      <c r="M9" s="1">
        <v>6483</v>
      </c>
      <c r="N9" s="87">
        <f>(ProprietaryRecps!J9+PrivateRecips!J9+PublicRecipients!J9)</f>
        <v>6483</v>
      </c>
      <c r="O9" s="1">
        <v>6361</v>
      </c>
      <c r="P9" s="87">
        <f>(ProprietaryRecps!K9+PrivateRecips!K9+PublicRecipients!K9)</f>
        <v>6361</v>
      </c>
      <c r="Q9" s="1">
        <v>6247</v>
      </c>
      <c r="R9" s="87">
        <f>(ProprietaryRecps!L9+PrivateRecips!L9+PublicRecipients!L9)</f>
        <v>6247</v>
      </c>
      <c r="S9" s="1">
        <v>6501</v>
      </c>
      <c r="T9" s="87">
        <f>(ProprietaryRecps!M9+PrivateRecips!M9+PublicRecipients!M9)</f>
        <v>6501</v>
      </c>
      <c r="U9" s="1">
        <v>6691</v>
      </c>
      <c r="V9" s="87">
        <f>(ProprietaryRecps!N9+PrivateRecips!N9+PublicRecipients!N9)</f>
        <v>6691</v>
      </c>
      <c r="W9" s="1">
        <v>7125</v>
      </c>
      <c r="X9" s="87">
        <f>(ProprietaryRecps!O9+PrivateRecips!O9+PublicRecipients!O9)</f>
        <v>7125</v>
      </c>
      <c r="Y9" s="1">
        <v>6868</v>
      </c>
      <c r="Z9" s="87">
        <f>(ProprietaryRecps!P9+PrivateRecips!P9+PublicRecipients!P9)</f>
        <v>6868</v>
      </c>
      <c r="AA9" s="1">
        <v>7098</v>
      </c>
      <c r="AB9" s="87">
        <f>(ProprietaryRecps!Q9+PrivateRecips!Q9+PublicRecipients!Q9)</f>
        <v>7098</v>
      </c>
      <c r="AC9" s="1">
        <v>8131</v>
      </c>
      <c r="AD9" s="87">
        <f>(ProprietaryRecps!R9+PrivateRecips!R9+PublicRecipients!R9)</f>
        <v>8131</v>
      </c>
      <c r="AE9" s="1">
        <v>9141</v>
      </c>
      <c r="AF9" s="87">
        <f>(ProprietaryRecps!S9+PrivateRecips!S9+PublicRecipients!S9)</f>
        <v>9141</v>
      </c>
      <c r="AG9" s="1">
        <v>9808</v>
      </c>
      <c r="AH9" s="87">
        <f>(ProprietaryRecps!T9+PrivateRecips!T9+PublicRecipients!T9)</f>
        <v>9808</v>
      </c>
      <c r="AI9" s="1">
        <v>10042</v>
      </c>
      <c r="AJ9" s="87">
        <f>(ProprietaryRecps!U9+PrivateRecips!U9+PublicRecipients!U9)</f>
        <v>10042</v>
      </c>
      <c r="AK9" s="1">
        <v>8931</v>
      </c>
      <c r="AL9" s="87">
        <f>(ProprietaryRecps!V9+PrivateRecips!V9+PublicRecipients!V9)</f>
        <v>8931</v>
      </c>
      <c r="AM9" s="1">
        <v>8929</v>
      </c>
      <c r="AN9" s="87">
        <f>(ProprietaryRecps!W9+PrivateRecips!W9+PublicRecipients!W9)</f>
        <v>8929</v>
      </c>
      <c r="AO9" s="1">
        <v>9830</v>
      </c>
      <c r="AP9" s="87">
        <f>(ProprietaryRecps!X9+PrivateRecips!X9+PublicRecipients!X9)</f>
        <v>9830</v>
      </c>
      <c r="AQ9" s="1">
        <v>10738</v>
      </c>
      <c r="AR9" s="87">
        <f>(ProprietaryRecps!Y9+PrivateRecips!Y9+PublicRecipients!Y9)</f>
        <v>10738</v>
      </c>
      <c r="AS9" s="37">
        <v>15126</v>
      </c>
      <c r="AT9" s="87">
        <f>ProprietaryRecps!Z9+PrivateRecips!Z9+PublicRecipients!Z9</f>
        <v>15126</v>
      </c>
      <c r="AU9" s="37">
        <v>18177</v>
      </c>
      <c r="AV9" s="87">
        <f>+PublicRecipients!AA9+PrivateRecips!AA9+ProprietaryRecps!AA9</f>
        <v>18177</v>
      </c>
      <c r="AW9" s="37">
        <v>18931</v>
      </c>
      <c r="AX9" s="87">
        <f>+PublicRecipients!AB9+PrivateRecips!AB9+ProprietaryRecps!AB9</f>
        <v>18931</v>
      </c>
      <c r="AY9">
        <v>18423</v>
      </c>
      <c r="AZ9" s="87">
        <f>+PublicRecipients!AC9+PrivateRecips!AC9+ProprietaryRecps!AC9</f>
        <v>18423</v>
      </c>
      <c r="BA9">
        <v>18227</v>
      </c>
      <c r="BB9" s="87">
        <f>+PublicRecipients!AD9+PrivateRecips!AD9+ProprietaryRecps!AD9</f>
        <v>18227</v>
      </c>
      <c r="BC9">
        <v>18609</v>
      </c>
      <c r="BD9" s="87">
        <f>+PublicRecipients!AE9+PrivateRecips!AE9+ProprietaryRecps!AE9</f>
        <v>18609</v>
      </c>
      <c r="BE9">
        <v>17718</v>
      </c>
      <c r="BF9" s="87">
        <f>+PublicRecipients!AF9+PrivateRecips!AF9+ProprietaryRecps!AF9</f>
        <v>17718</v>
      </c>
      <c r="BG9">
        <v>17404</v>
      </c>
      <c r="BH9" s="87">
        <f>+PublicRecipients!AG9+PrivateRecips!AG9+ProprietaryRecps!AG9</f>
        <v>17404</v>
      </c>
      <c r="BI9">
        <v>17650</v>
      </c>
      <c r="BJ9" s="87">
        <f>+PublicRecipients!AH9+PrivateRecips!AH9+ProprietaryRecps!AH9</f>
        <v>17650</v>
      </c>
      <c r="BK9">
        <v>17090</v>
      </c>
      <c r="BL9" s="87">
        <f>+PublicRecipients!AI9+PrivateRecips!AI9+ProprietaryRecps!AI9</f>
        <v>17090</v>
      </c>
      <c r="BM9">
        <v>16744</v>
      </c>
      <c r="BN9" s="87">
        <f>+PublicRecipients!AJ9+PrivateRecips!AJ9+ProprietaryRecps!AJ9</f>
        <v>16744</v>
      </c>
    </row>
    <row r="10" spans="1:67">
      <c r="A10" s="41" t="s">
        <v>21</v>
      </c>
      <c r="B10" s="1">
        <f>(PublicRecipients!B10+PrivateRecips!B10+ProprietaryRecps!B10)</f>
        <v>93477</v>
      </c>
      <c r="C10" s="1">
        <f>(PublicRecipients!C10+PrivateRecips!C10+ProprietaryRecps!C10)</f>
        <v>108523</v>
      </c>
      <c r="D10" s="1">
        <f>(PublicRecipients!D10+PrivateRecips!D10+ProprietaryRecps!D10)</f>
        <v>107820</v>
      </c>
      <c r="E10" s="1">
        <v>134858</v>
      </c>
      <c r="F10" s="1">
        <v>139522</v>
      </c>
      <c r="G10" s="1">
        <v>151137</v>
      </c>
      <c r="H10" s="87">
        <f>(ProprietaryRecps!G10+PrivateRecips!G10+PublicRecipients!G10)</f>
        <v>151137</v>
      </c>
      <c r="I10" s="1">
        <v>177666</v>
      </c>
      <c r="J10" s="87">
        <f>(ProprietaryRecps!H10+PrivateRecips!H10+PublicRecipients!H10)</f>
        <v>177666</v>
      </c>
      <c r="K10" s="1">
        <v>188680</v>
      </c>
      <c r="L10" s="87">
        <f>(ProprietaryRecps!I10+PrivateRecips!I10+PublicRecipients!I10)</f>
        <v>188680</v>
      </c>
      <c r="M10" s="1">
        <v>168691</v>
      </c>
      <c r="N10" s="87">
        <f>(ProprietaryRecps!J10+PrivateRecips!J10+PublicRecipients!J10)</f>
        <v>168691</v>
      </c>
      <c r="O10" s="1">
        <v>179983</v>
      </c>
      <c r="P10" s="87">
        <f>(ProprietaryRecps!K10+PrivateRecips!K10+PublicRecipients!K10)</f>
        <v>179983</v>
      </c>
      <c r="Q10" s="1">
        <v>185283</v>
      </c>
      <c r="R10" s="87">
        <f>(ProprietaryRecps!L10+PrivateRecips!L10+PublicRecipients!L10)</f>
        <v>185283</v>
      </c>
      <c r="S10" s="1">
        <v>193184</v>
      </c>
      <c r="T10" s="87">
        <f>(ProprietaryRecps!M10+PrivateRecips!M10+PublicRecipients!M10)</f>
        <v>193184</v>
      </c>
      <c r="U10" s="1">
        <v>188086</v>
      </c>
      <c r="V10" s="87">
        <f>(ProprietaryRecps!N10+PrivateRecips!N10+PublicRecipients!N10)</f>
        <v>188086</v>
      </c>
      <c r="W10" s="1">
        <v>197614</v>
      </c>
      <c r="X10" s="87">
        <f>(ProprietaryRecps!O10+PrivateRecips!O10+PublicRecipients!O10)</f>
        <v>197614</v>
      </c>
      <c r="Y10" s="1">
        <v>197315</v>
      </c>
      <c r="Z10" s="87">
        <f>(ProprietaryRecps!P10+PrivateRecips!P10+PublicRecipients!P10)</f>
        <v>197315</v>
      </c>
      <c r="AA10" s="1">
        <v>212711</v>
      </c>
      <c r="AB10" s="87">
        <f>(ProprietaryRecps!Q10+PrivateRecips!Q10+PublicRecipients!Q10)</f>
        <v>212711</v>
      </c>
      <c r="AC10" s="1">
        <v>246052</v>
      </c>
      <c r="AD10" s="87">
        <f>(ProprietaryRecps!R10+PrivateRecips!R10+PublicRecipients!R10)</f>
        <v>246052</v>
      </c>
      <c r="AE10" s="1">
        <v>272633</v>
      </c>
      <c r="AF10" s="87">
        <f>(ProprietaryRecps!S10+PrivateRecips!S10+PublicRecipients!S10)</f>
        <v>272633</v>
      </c>
      <c r="AG10" s="1">
        <v>296443</v>
      </c>
      <c r="AH10" s="87">
        <f>(ProprietaryRecps!T10+PrivateRecips!T10+PublicRecipients!T10)</f>
        <v>296443</v>
      </c>
      <c r="AI10" s="1">
        <v>300496</v>
      </c>
      <c r="AJ10" s="87">
        <f>(ProprietaryRecps!U10+PrivateRecips!U10+PublicRecipients!U10)</f>
        <v>300496</v>
      </c>
      <c r="AK10" s="1">
        <v>286964</v>
      </c>
      <c r="AL10" s="87">
        <f>(ProprietaryRecps!V10+PrivateRecips!V10+PublicRecipients!V10)</f>
        <v>286964</v>
      </c>
      <c r="AM10" s="1">
        <v>284785</v>
      </c>
      <c r="AN10" s="87">
        <f>(ProprietaryRecps!W10+PrivateRecips!W10+PublicRecipients!W10)</f>
        <v>284785</v>
      </c>
      <c r="AO10" s="1">
        <v>313799</v>
      </c>
      <c r="AP10" s="87">
        <f>(ProprietaryRecps!X10+PrivateRecips!X10+PublicRecipients!X10)</f>
        <v>313799</v>
      </c>
      <c r="AQ10" s="1">
        <v>369841</v>
      </c>
      <c r="AR10" s="87">
        <f>(ProprietaryRecps!Y10+PrivateRecips!Y10+PublicRecipients!Y10)</f>
        <v>369841</v>
      </c>
      <c r="AS10" s="37">
        <v>527047</v>
      </c>
      <c r="AT10" s="87">
        <f>ProprietaryRecps!Z10+PrivateRecips!Z10+PublicRecipients!Z10</f>
        <v>527047</v>
      </c>
      <c r="AU10" s="37">
        <v>624536</v>
      </c>
      <c r="AV10" s="87">
        <f>+PublicRecipients!AA10+PrivateRecips!AA10+ProprietaryRecps!AA10</f>
        <v>624536</v>
      </c>
      <c r="AW10" s="37">
        <v>668046</v>
      </c>
      <c r="AX10" s="87">
        <f>+PublicRecipients!AB10+PrivateRecips!AB10+ProprietaryRecps!AB10</f>
        <v>668046</v>
      </c>
      <c r="AY10">
        <v>632250</v>
      </c>
      <c r="AZ10" s="87">
        <f>+PublicRecipients!AC10+PrivateRecips!AC10+ProprietaryRecps!AC10</f>
        <v>632250</v>
      </c>
      <c r="BA10">
        <v>602468</v>
      </c>
      <c r="BB10" s="87">
        <f>+PublicRecipients!AD10+PrivateRecips!AD10+ProprietaryRecps!AD10</f>
        <v>602468</v>
      </c>
      <c r="BC10">
        <v>575785</v>
      </c>
      <c r="BD10" s="87">
        <f>+PublicRecipients!AE10+PrivateRecips!AE10+ProprietaryRecps!AE10</f>
        <v>575785</v>
      </c>
      <c r="BE10">
        <v>529327</v>
      </c>
      <c r="BF10" s="87">
        <f>+PublicRecipients!AF10+PrivateRecips!AF10+ProprietaryRecps!AF10</f>
        <v>529327</v>
      </c>
      <c r="BG10">
        <v>499485</v>
      </c>
      <c r="BH10" s="87">
        <f>+PublicRecipients!AG10+PrivateRecips!AG10+ProprietaryRecps!AG10</f>
        <v>499485</v>
      </c>
      <c r="BI10">
        <v>500512</v>
      </c>
      <c r="BJ10" s="87">
        <f>+PublicRecipients!AH10+PrivateRecips!AH10+ProprietaryRecps!AH10</f>
        <v>500512</v>
      </c>
      <c r="BK10">
        <v>480338</v>
      </c>
      <c r="BL10" s="87">
        <f>+PublicRecipients!AI10+PrivateRecips!AI10+ProprietaryRecps!AI10</f>
        <v>480338</v>
      </c>
      <c r="BM10">
        <v>474459</v>
      </c>
      <c r="BN10" s="87">
        <f>+PublicRecipients!AJ10+PrivateRecips!AJ10+ProprietaryRecps!AJ10</f>
        <v>474459</v>
      </c>
    </row>
    <row r="11" spans="1:67">
      <c r="A11" s="41" t="s">
        <v>22</v>
      </c>
      <c r="B11" s="1">
        <f>(PublicRecipients!B11+PrivateRecips!B11+ProprietaryRecps!B11)</f>
        <v>49864</v>
      </c>
      <c r="C11" s="1">
        <f>(PublicRecipients!C11+PrivateRecips!C11+ProprietaryRecps!C11)</f>
        <v>49877</v>
      </c>
      <c r="D11" s="1">
        <f>(PublicRecipients!D11+PrivateRecips!D11+ProprietaryRecps!D11)</f>
        <v>44297</v>
      </c>
      <c r="E11" s="1">
        <v>55945</v>
      </c>
      <c r="F11" s="1">
        <v>62196</v>
      </c>
      <c r="G11" s="1">
        <v>67201</v>
      </c>
      <c r="H11" s="87">
        <f>(ProprietaryRecps!G11+PrivateRecips!G11+PublicRecipients!G11)</f>
        <v>67201</v>
      </c>
      <c r="I11" s="1">
        <v>80873</v>
      </c>
      <c r="J11" s="87">
        <f>(ProprietaryRecps!H11+PrivateRecips!H11+PublicRecipients!H11)</f>
        <v>80873</v>
      </c>
      <c r="K11" s="1">
        <v>93591</v>
      </c>
      <c r="L11" s="87">
        <f>(ProprietaryRecps!I11+PrivateRecips!I11+PublicRecipients!I11)</f>
        <v>93591</v>
      </c>
      <c r="M11" s="1">
        <v>93554</v>
      </c>
      <c r="N11" s="87">
        <f>(ProprietaryRecps!J11+PrivateRecips!J11+PublicRecipients!J11)</f>
        <v>93554</v>
      </c>
      <c r="O11" s="1">
        <v>94297</v>
      </c>
      <c r="P11" s="87">
        <f>(ProprietaryRecps!K11+PrivateRecips!K11+PublicRecipients!K11)</f>
        <v>94297</v>
      </c>
      <c r="Q11" s="1">
        <v>97897</v>
      </c>
      <c r="R11" s="87">
        <f>(ProprietaryRecps!L11+PrivateRecips!L11+PublicRecipients!L11)</f>
        <v>97897</v>
      </c>
      <c r="S11" s="1">
        <v>104333</v>
      </c>
      <c r="T11" s="87">
        <f>(ProprietaryRecps!M11+PrivateRecips!M11+PublicRecipients!M11)</f>
        <v>104333</v>
      </c>
      <c r="U11" s="1">
        <v>101940</v>
      </c>
      <c r="V11" s="87">
        <f>(ProprietaryRecps!N11+PrivateRecips!N11+PublicRecipients!N11)</f>
        <v>101940</v>
      </c>
      <c r="W11" s="1">
        <v>106333</v>
      </c>
      <c r="X11" s="87">
        <f>(ProprietaryRecps!O11+PrivateRecips!O11+PublicRecipients!O11)</f>
        <v>106333</v>
      </c>
      <c r="Y11" s="1">
        <v>104470</v>
      </c>
      <c r="Z11" s="87">
        <f>(ProprietaryRecps!P11+PrivateRecips!P11+PublicRecipients!P11)</f>
        <v>104470</v>
      </c>
      <c r="AA11" s="1">
        <v>110262</v>
      </c>
      <c r="AB11" s="87">
        <f>(ProprietaryRecps!Q11+PrivateRecips!Q11+PublicRecipients!Q11)</f>
        <v>110262</v>
      </c>
      <c r="AC11" s="1">
        <v>127454</v>
      </c>
      <c r="AD11" s="87">
        <f>(ProprietaryRecps!R11+PrivateRecips!R11+PublicRecipients!R11)</f>
        <v>127454</v>
      </c>
      <c r="AE11" s="1">
        <v>142844</v>
      </c>
      <c r="AF11" s="87">
        <f>(ProprietaryRecps!S11+PrivateRecips!S11+PublicRecipients!S11)</f>
        <v>142844</v>
      </c>
      <c r="AG11" s="1">
        <v>160055</v>
      </c>
      <c r="AH11" s="87">
        <f>(ProprietaryRecps!T11+PrivateRecips!T11+PublicRecipients!T11)</f>
        <v>160055</v>
      </c>
      <c r="AI11" s="1">
        <v>173172</v>
      </c>
      <c r="AJ11" s="87">
        <f>(ProprietaryRecps!U11+PrivateRecips!U11+PublicRecipients!U11)</f>
        <v>173172</v>
      </c>
      <c r="AK11" s="1">
        <v>170827</v>
      </c>
      <c r="AL11" s="87">
        <f>(ProprietaryRecps!V11+PrivateRecips!V11+PublicRecipients!V11)</f>
        <v>170827</v>
      </c>
      <c r="AM11" s="1">
        <v>172860</v>
      </c>
      <c r="AN11" s="87">
        <f>(ProprietaryRecps!W11+PrivateRecips!W11+PublicRecipients!W11)</f>
        <v>172860</v>
      </c>
      <c r="AO11" s="1">
        <v>189759</v>
      </c>
      <c r="AP11" s="87">
        <f>(ProprietaryRecps!X11+PrivateRecips!X11+PublicRecipients!X11)</f>
        <v>189759</v>
      </c>
      <c r="AQ11" s="1">
        <v>201468</v>
      </c>
      <c r="AR11" s="87">
        <f>(ProprietaryRecps!Y11+PrivateRecips!Y11+PublicRecipients!Y11)</f>
        <v>201468</v>
      </c>
      <c r="AS11" s="37">
        <v>284770</v>
      </c>
      <c r="AT11" s="87">
        <f>ProprietaryRecps!Z11+PrivateRecips!Z11+PublicRecipients!Z11</f>
        <v>284770</v>
      </c>
      <c r="AU11" s="37">
        <v>341787</v>
      </c>
      <c r="AV11" s="87">
        <f>+PublicRecipients!AA11+PrivateRecips!AA11+ProprietaryRecps!AA11</f>
        <v>341787</v>
      </c>
      <c r="AW11" s="37">
        <v>342569</v>
      </c>
      <c r="AX11" s="87">
        <f>+PublicRecipients!AB11+PrivateRecips!AB11+ProprietaryRecps!AB11</f>
        <v>342569</v>
      </c>
      <c r="AY11">
        <v>309047</v>
      </c>
      <c r="AZ11" s="87">
        <f>+PublicRecipients!AC11+PrivateRecips!AC11+ProprietaryRecps!AC11</f>
        <v>309047</v>
      </c>
      <c r="BA11">
        <v>294358</v>
      </c>
      <c r="BB11" s="87">
        <f>+PublicRecipients!AD11+PrivateRecips!AD11+ProprietaryRecps!AD11</f>
        <v>294358</v>
      </c>
      <c r="BC11">
        <v>276970</v>
      </c>
      <c r="BD11" s="87">
        <f>+PublicRecipients!AE11+PrivateRecips!AE11+ProprietaryRecps!AE11</f>
        <v>276970</v>
      </c>
      <c r="BE11">
        <v>256080</v>
      </c>
      <c r="BF11" s="87">
        <f>+PublicRecipients!AF11+PrivateRecips!AF11+ProprietaryRecps!AF11</f>
        <v>256080</v>
      </c>
      <c r="BG11">
        <v>239270</v>
      </c>
      <c r="BH11" s="87">
        <f>+PublicRecipients!AG11+PrivateRecips!AG11+ProprietaryRecps!AG11</f>
        <v>239270</v>
      </c>
      <c r="BI11">
        <v>234136</v>
      </c>
      <c r="BJ11" s="87">
        <f>+PublicRecipients!AH11+PrivateRecips!AH11+ProprietaryRecps!AH11</f>
        <v>234136</v>
      </c>
      <c r="BK11">
        <v>225645</v>
      </c>
      <c r="BL11" s="87">
        <f>+PublicRecipients!AI11+PrivateRecips!AI11+ProprietaryRecps!AI11</f>
        <v>225645</v>
      </c>
      <c r="BM11">
        <v>219767</v>
      </c>
      <c r="BN11" s="87">
        <f>+PublicRecipients!AJ11+PrivateRecips!AJ11+ProprietaryRecps!AJ11</f>
        <v>219767</v>
      </c>
    </row>
    <row r="12" spans="1:67">
      <c r="A12" s="41" t="s">
        <v>23</v>
      </c>
      <c r="B12" s="1">
        <f>(PublicRecipients!B12+PrivateRecips!B12+ProprietaryRecps!B12)</f>
        <v>41010</v>
      </c>
      <c r="C12" s="1">
        <f>(PublicRecipients!C12+PrivateRecips!C12+ProprietaryRecps!C12)</f>
        <v>56833</v>
      </c>
      <c r="D12" s="1">
        <f>(PublicRecipients!D12+PrivateRecips!D12+ProprietaryRecps!D12)</f>
        <v>50328</v>
      </c>
      <c r="E12" s="1">
        <v>55866</v>
      </c>
      <c r="F12" s="1">
        <v>57295</v>
      </c>
      <c r="G12" s="1">
        <v>60541</v>
      </c>
      <c r="H12" s="87">
        <f>(ProprietaryRecps!G12+PrivateRecips!G12+PublicRecipients!G12)</f>
        <v>60541</v>
      </c>
      <c r="I12" s="1">
        <v>69358</v>
      </c>
      <c r="J12" s="87">
        <f>(ProprietaryRecps!H12+PrivateRecips!H12+PublicRecipients!H12)</f>
        <v>69358</v>
      </c>
      <c r="K12" s="1">
        <v>69803</v>
      </c>
      <c r="L12" s="87">
        <f>(ProprietaryRecps!I12+PrivateRecips!I12+PublicRecipients!I12)</f>
        <v>69803</v>
      </c>
      <c r="M12" s="1">
        <v>64694</v>
      </c>
      <c r="N12" s="87">
        <f>(ProprietaryRecps!J12+PrivateRecips!J12+PublicRecipients!J12)</f>
        <v>64694</v>
      </c>
      <c r="O12" s="1">
        <v>62415</v>
      </c>
      <c r="P12" s="87">
        <f>(ProprietaryRecps!K12+PrivateRecips!K12+PublicRecipients!K12)</f>
        <v>62415</v>
      </c>
      <c r="Q12" s="1">
        <v>60571</v>
      </c>
      <c r="R12" s="87">
        <f>(ProprietaryRecps!L12+PrivateRecips!L12+PublicRecipients!L12)</f>
        <v>60571</v>
      </c>
      <c r="S12" s="1">
        <v>61454</v>
      </c>
      <c r="T12" s="87">
        <f>(ProprietaryRecps!M12+PrivateRecips!M12+PublicRecipients!M12)</f>
        <v>61454</v>
      </c>
      <c r="U12" s="1">
        <v>60301</v>
      </c>
      <c r="V12" s="87">
        <f>(ProprietaryRecps!N12+PrivateRecips!N12+PublicRecipients!N12)</f>
        <v>60301</v>
      </c>
      <c r="W12" s="1">
        <v>61481</v>
      </c>
      <c r="X12" s="87">
        <f>(ProprietaryRecps!O12+PrivateRecips!O12+PublicRecipients!O12)</f>
        <v>61481</v>
      </c>
      <c r="Y12" s="1">
        <v>58502</v>
      </c>
      <c r="Z12" s="87">
        <f>(ProprietaryRecps!P12+PrivateRecips!P12+PublicRecipients!P12)</f>
        <v>58502</v>
      </c>
      <c r="AA12" s="1">
        <v>59646</v>
      </c>
      <c r="AB12" s="87">
        <f>(ProprietaryRecps!Q12+PrivateRecips!Q12+PublicRecipients!Q12)</f>
        <v>59646</v>
      </c>
      <c r="AC12" s="1">
        <v>67300</v>
      </c>
      <c r="AD12" s="87">
        <f>(ProprietaryRecps!R12+PrivateRecips!R12+PublicRecipients!R12)</f>
        <v>67300</v>
      </c>
      <c r="AE12" s="1">
        <v>74914</v>
      </c>
      <c r="AF12" s="87">
        <f>(ProprietaryRecps!S12+PrivateRecips!S12+PublicRecipients!S12)</f>
        <v>74914</v>
      </c>
      <c r="AG12" s="1">
        <v>81538</v>
      </c>
      <c r="AH12" s="87">
        <f>(ProprietaryRecps!T12+PrivateRecips!T12+PublicRecipients!T12)</f>
        <v>81538</v>
      </c>
      <c r="AI12" s="1">
        <v>86547</v>
      </c>
      <c r="AJ12" s="87">
        <f>(ProprietaryRecps!U12+PrivateRecips!U12+PublicRecipients!U12)</f>
        <v>86547</v>
      </c>
      <c r="AK12" s="1">
        <v>79427</v>
      </c>
      <c r="AL12" s="87">
        <f>(ProprietaryRecps!V12+PrivateRecips!V12+PublicRecipients!V12)</f>
        <v>79427</v>
      </c>
      <c r="AM12" s="1">
        <v>80605</v>
      </c>
      <c r="AN12" s="87">
        <f>(ProprietaryRecps!W12+PrivateRecips!W12+PublicRecipients!W12)</f>
        <v>80605</v>
      </c>
      <c r="AO12" s="1">
        <v>86987</v>
      </c>
      <c r="AP12" s="87">
        <f>(ProprietaryRecps!X12+PrivateRecips!X12+PublicRecipients!X12)</f>
        <v>86987</v>
      </c>
      <c r="AQ12" s="1">
        <v>89781</v>
      </c>
      <c r="AR12" s="87">
        <f>(ProprietaryRecps!Y12+PrivateRecips!Y12+PublicRecipients!Y12)</f>
        <v>89781</v>
      </c>
      <c r="AS12" s="37">
        <v>115708</v>
      </c>
      <c r="AT12" s="87">
        <f>ProprietaryRecps!Z12+PrivateRecips!Z12+PublicRecipients!Z12</f>
        <v>115708</v>
      </c>
      <c r="AU12" s="37">
        <v>134160</v>
      </c>
      <c r="AV12" s="87">
        <f>+PublicRecipients!AA12+PrivateRecips!AA12+ProprietaryRecps!AA12</f>
        <v>134160</v>
      </c>
      <c r="AW12" s="37">
        <v>134187</v>
      </c>
      <c r="AX12" s="87">
        <f>+PublicRecipients!AB12+PrivateRecips!AB12+ProprietaryRecps!AB12</f>
        <v>134187</v>
      </c>
      <c r="AY12">
        <v>125427</v>
      </c>
      <c r="AZ12" s="87">
        <f>+PublicRecipients!AC12+PrivateRecips!AC12+ProprietaryRecps!AC12</f>
        <v>125427</v>
      </c>
      <c r="BA12">
        <v>117130</v>
      </c>
      <c r="BB12" s="87">
        <f>+PublicRecipients!AD12+PrivateRecips!AD12+ProprietaryRecps!AD12</f>
        <v>117130</v>
      </c>
      <c r="BC12">
        <v>112896</v>
      </c>
      <c r="BD12" s="87">
        <f>+PublicRecipients!AE12+PrivateRecips!AE12+ProprietaryRecps!AE12</f>
        <v>112896</v>
      </c>
      <c r="BE12">
        <v>101090</v>
      </c>
      <c r="BF12" s="87">
        <f>+PublicRecipients!AF12+PrivateRecips!AF12+ProprietaryRecps!AF12</f>
        <v>101090</v>
      </c>
      <c r="BG12">
        <v>96858</v>
      </c>
      <c r="BH12" s="87">
        <f>+PublicRecipients!AG12+PrivateRecips!AG12+ProprietaryRecps!AG12</f>
        <v>96858</v>
      </c>
      <c r="BI12">
        <v>95942</v>
      </c>
      <c r="BJ12" s="87">
        <f>+PublicRecipients!AH12+PrivateRecips!AH12+ProprietaryRecps!AH12</f>
        <v>95942</v>
      </c>
      <c r="BK12">
        <v>93995</v>
      </c>
      <c r="BL12" s="87">
        <f>+PublicRecipients!AI12+PrivateRecips!AI12+ProprietaryRecps!AI12</f>
        <v>93995</v>
      </c>
      <c r="BM12">
        <v>92168</v>
      </c>
      <c r="BN12" s="87">
        <f>+PublicRecipients!AJ12+PrivateRecips!AJ12+ProprietaryRecps!AJ12</f>
        <v>92168</v>
      </c>
    </row>
    <row r="13" spans="1:67">
      <c r="A13" s="41" t="s">
        <v>24</v>
      </c>
      <c r="B13" s="1">
        <f>(PublicRecipients!B13+PrivateRecips!B13+ProprietaryRecps!B13)</f>
        <v>51360</v>
      </c>
      <c r="C13" s="1">
        <f>(PublicRecipients!C13+PrivateRecips!C13+ProprietaryRecps!C13)</f>
        <v>56236</v>
      </c>
      <c r="D13" s="1">
        <f>(PublicRecipients!D13+PrivateRecips!D13+ProprietaryRecps!D13)</f>
        <v>72908</v>
      </c>
      <c r="E13" s="1">
        <v>85673</v>
      </c>
      <c r="F13" s="1">
        <v>85238</v>
      </c>
      <c r="G13" s="1">
        <v>83601</v>
      </c>
      <c r="H13" s="87">
        <f>(ProprietaryRecps!G13+PrivateRecips!G13+PublicRecipients!G13)</f>
        <v>83601</v>
      </c>
      <c r="I13" s="1">
        <v>90032</v>
      </c>
      <c r="J13" s="87">
        <f>(ProprietaryRecps!H13+PrivateRecips!H13+PublicRecipients!H13)</f>
        <v>90032</v>
      </c>
      <c r="K13" s="1">
        <v>89569</v>
      </c>
      <c r="L13" s="87">
        <f>(ProprietaryRecps!I13+PrivateRecips!I13+PublicRecipients!I13)</f>
        <v>89569</v>
      </c>
      <c r="M13" s="1">
        <v>82174</v>
      </c>
      <c r="N13" s="87">
        <f>(ProprietaryRecps!J13+PrivateRecips!J13+PublicRecipients!J13)</f>
        <v>82174</v>
      </c>
      <c r="O13" s="1">
        <v>82197</v>
      </c>
      <c r="P13" s="87">
        <f>(ProprietaryRecps!K13+PrivateRecips!K13+PublicRecipients!K13)</f>
        <v>82197</v>
      </c>
      <c r="Q13" s="1">
        <v>79979</v>
      </c>
      <c r="R13" s="87">
        <f>(ProprietaryRecps!L13+PrivateRecips!L13+PublicRecipients!L13)</f>
        <v>79979</v>
      </c>
      <c r="S13" s="1">
        <v>79190</v>
      </c>
      <c r="T13" s="87">
        <f>(ProprietaryRecps!M13+PrivateRecips!M13+PublicRecipients!M13)</f>
        <v>79190</v>
      </c>
      <c r="U13" s="1">
        <v>76642</v>
      </c>
      <c r="V13" s="87">
        <f>(ProprietaryRecps!N13+PrivateRecips!N13+PublicRecipients!N13)</f>
        <v>76642</v>
      </c>
      <c r="W13" s="1">
        <v>77365</v>
      </c>
      <c r="X13" s="87">
        <f>(ProprietaryRecps!O13+PrivateRecips!O13+PublicRecipients!O13)</f>
        <v>77365</v>
      </c>
      <c r="Y13" s="1">
        <v>75011</v>
      </c>
      <c r="Z13" s="87">
        <f>(ProprietaryRecps!P13+PrivateRecips!P13+PublicRecipients!P13)</f>
        <v>75011</v>
      </c>
      <c r="AA13" s="1">
        <v>76155</v>
      </c>
      <c r="AB13" s="87">
        <f>(ProprietaryRecps!Q13+PrivateRecips!Q13+PublicRecipients!Q13)</f>
        <v>76155</v>
      </c>
      <c r="AC13" s="1">
        <v>82232</v>
      </c>
      <c r="AD13" s="87">
        <f>(ProprietaryRecps!R13+PrivateRecips!R13+PublicRecipients!R13)</f>
        <v>82232</v>
      </c>
      <c r="AE13" s="1">
        <v>88012</v>
      </c>
      <c r="AF13" s="87">
        <f>(ProprietaryRecps!S13+PrivateRecips!S13+PublicRecipients!S13)</f>
        <v>88012</v>
      </c>
      <c r="AG13" s="1">
        <v>94386</v>
      </c>
      <c r="AH13" s="87">
        <f>(ProprietaryRecps!T13+PrivateRecips!T13+PublicRecipients!T13)</f>
        <v>94386</v>
      </c>
      <c r="AI13" s="1">
        <v>97743</v>
      </c>
      <c r="AJ13" s="87">
        <f>(ProprietaryRecps!U13+PrivateRecips!U13+PublicRecipients!U13)</f>
        <v>97743</v>
      </c>
      <c r="AK13" s="1">
        <v>85478</v>
      </c>
      <c r="AL13" s="87">
        <f>(ProprietaryRecps!V13+PrivateRecips!V13+PublicRecipients!V13)</f>
        <v>85478</v>
      </c>
      <c r="AM13" s="1">
        <v>81433</v>
      </c>
      <c r="AN13" s="87">
        <f>(ProprietaryRecps!W13+PrivateRecips!W13+PublicRecipients!W13)</f>
        <v>81433</v>
      </c>
      <c r="AO13" s="1">
        <v>81342</v>
      </c>
      <c r="AP13" s="87">
        <f>(ProprietaryRecps!X13+PrivateRecips!X13+PublicRecipients!X13)</f>
        <v>81342</v>
      </c>
      <c r="AQ13" s="1">
        <v>84245</v>
      </c>
      <c r="AR13" s="87">
        <f>(ProprietaryRecps!Y13+PrivateRecips!Y13+PublicRecipients!Y13)</f>
        <v>84245</v>
      </c>
      <c r="AS13" s="37">
        <v>104115</v>
      </c>
      <c r="AT13" s="87">
        <f>ProprietaryRecps!Z13+PrivateRecips!Z13+PublicRecipients!Z13</f>
        <v>104115</v>
      </c>
      <c r="AU13" s="37">
        <v>116854</v>
      </c>
      <c r="AV13" s="87">
        <f>+PublicRecipients!AA13+PrivateRecips!AA13+ProprietaryRecps!AA13</f>
        <v>116854</v>
      </c>
      <c r="AW13" s="37">
        <v>120384</v>
      </c>
      <c r="AX13" s="87">
        <f>+PublicRecipients!AB13+PrivateRecips!AB13+ProprietaryRecps!AB13</f>
        <v>120384</v>
      </c>
      <c r="AY13">
        <v>111725</v>
      </c>
      <c r="AZ13" s="87">
        <f>+PublicRecipients!AC13+PrivateRecips!AC13+ProprietaryRecps!AC13</f>
        <v>111725</v>
      </c>
      <c r="BA13">
        <v>109881</v>
      </c>
      <c r="BB13" s="87">
        <f>+PublicRecipients!AD13+PrivateRecips!AD13+ProprietaryRecps!AD13</f>
        <v>109881</v>
      </c>
      <c r="BC13">
        <v>110131</v>
      </c>
      <c r="BD13" s="87">
        <f>+PublicRecipients!AE13+PrivateRecips!AE13+ProprietaryRecps!AE13</f>
        <v>110131</v>
      </c>
      <c r="BE13">
        <v>105152</v>
      </c>
      <c r="BF13" s="87">
        <f>+PublicRecipients!AF13+PrivateRecips!AF13+ProprietaryRecps!AF13</f>
        <v>105152</v>
      </c>
      <c r="BG13">
        <v>103706</v>
      </c>
      <c r="BH13" s="87">
        <f>+PublicRecipients!AG13+PrivateRecips!AG13+ProprietaryRecps!AG13</f>
        <v>103706</v>
      </c>
      <c r="BI13">
        <v>105527</v>
      </c>
      <c r="BJ13" s="87">
        <f>+PublicRecipients!AH13+PrivateRecips!AH13+ProprietaryRecps!AH13</f>
        <v>105527</v>
      </c>
      <c r="BK13">
        <v>107728</v>
      </c>
      <c r="BL13" s="87">
        <f>+PublicRecipients!AI13+PrivateRecips!AI13+ProprietaryRecps!AI13</f>
        <v>107728</v>
      </c>
      <c r="BM13">
        <v>108661</v>
      </c>
      <c r="BN13" s="87">
        <f>+PublicRecipients!AJ13+PrivateRecips!AJ13+ProprietaryRecps!AJ13</f>
        <v>108661</v>
      </c>
    </row>
    <row r="14" spans="1:67">
      <c r="A14" s="41" t="s">
        <v>25</v>
      </c>
      <c r="B14" s="1">
        <f>(PublicRecipients!B14+PrivateRecips!B14+ProprietaryRecps!B14)</f>
        <v>40073</v>
      </c>
      <c r="C14" s="1">
        <f>(PublicRecipients!C14+PrivateRecips!C14+ProprietaryRecps!C14)</f>
        <v>38321</v>
      </c>
      <c r="D14" s="1">
        <f>(PublicRecipients!D14+PrivateRecips!D14+ProprietaryRecps!D14)</f>
        <v>30004</v>
      </c>
      <c r="E14" s="1">
        <v>38024</v>
      </c>
      <c r="F14" s="1">
        <v>39028</v>
      </c>
      <c r="G14" s="1">
        <v>38354</v>
      </c>
      <c r="H14" s="87">
        <f>(ProprietaryRecps!G14+PrivateRecips!G14+PublicRecipients!G14)</f>
        <v>38354</v>
      </c>
      <c r="I14" s="1">
        <v>46620</v>
      </c>
      <c r="J14" s="87">
        <f>(ProprietaryRecps!H14+PrivateRecips!H14+PublicRecipients!H14)</f>
        <v>46620</v>
      </c>
      <c r="K14" s="1">
        <v>54070</v>
      </c>
      <c r="L14" s="87">
        <f>(ProprietaryRecps!I14+PrivateRecips!I14+PublicRecipients!I14)</f>
        <v>54070</v>
      </c>
      <c r="M14" s="1">
        <v>52320</v>
      </c>
      <c r="N14" s="87">
        <f>(ProprietaryRecps!J14+PrivateRecips!J14+PublicRecipients!J14)</f>
        <v>52320</v>
      </c>
      <c r="O14" s="1">
        <v>53217</v>
      </c>
      <c r="P14" s="87">
        <f>(ProprietaryRecps!K14+PrivateRecips!K14+PublicRecipients!K14)</f>
        <v>53217</v>
      </c>
      <c r="Q14" s="1">
        <v>54128</v>
      </c>
      <c r="R14" s="87">
        <f>(ProprietaryRecps!L14+PrivateRecips!L14+PublicRecipients!L14)</f>
        <v>54128</v>
      </c>
      <c r="S14" s="1">
        <v>55288</v>
      </c>
      <c r="T14" s="87">
        <f>(ProprietaryRecps!M14+PrivateRecips!M14+PublicRecipients!M14)</f>
        <v>55288</v>
      </c>
      <c r="U14" s="1">
        <v>53836</v>
      </c>
      <c r="V14" s="87">
        <f>(ProprietaryRecps!N14+PrivateRecips!N14+PublicRecipients!N14)</f>
        <v>53836</v>
      </c>
      <c r="W14" s="1">
        <v>56320</v>
      </c>
      <c r="X14" s="87">
        <f>(ProprietaryRecps!O14+PrivateRecips!O14+PublicRecipients!O14)</f>
        <v>56320</v>
      </c>
      <c r="Y14" s="1">
        <v>53755</v>
      </c>
      <c r="Z14" s="87">
        <f>(ProprietaryRecps!P14+PrivateRecips!P14+PublicRecipients!P14)</f>
        <v>53755</v>
      </c>
      <c r="AA14" s="1">
        <v>55271</v>
      </c>
      <c r="AB14" s="87">
        <f>(ProprietaryRecps!Q14+PrivateRecips!Q14+PublicRecipients!Q14)</f>
        <v>55271</v>
      </c>
      <c r="AC14" s="1">
        <v>60653</v>
      </c>
      <c r="AD14" s="87">
        <f>(ProprietaryRecps!R14+PrivateRecips!R14+PublicRecipients!R14)</f>
        <v>60653</v>
      </c>
      <c r="AE14" s="1">
        <v>63360</v>
      </c>
      <c r="AF14" s="87">
        <f>(ProprietaryRecps!S14+PrivateRecips!S14+PublicRecipients!S14)</f>
        <v>63360</v>
      </c>
      <c r="AG14" s="1">
        <v>67795</v>
      </c>
      <c r="AH14" s="87">
        <f>(ProprietaryRecps!T14+PrivateRecips!T14+PublicRecipients!T14)</f>
        <v>67795</v>
      </c>
      <c r="AI14" s="1">
        <v>69582</v>
      </c>
      <c r="AJ14" s="87">
        <f>(ProprietaryRecps!U14+PrivateRecips!U14+PublicRecipients!U14)</f>
        <v>69582</v>
      </c>
      <c r="AK14" s="1">
        <v>66828</v>
      </c>
      <c r="AL14" s="87">
        <f>(ProprietaryRecps!V14+PrivateRecips!V14+PublicRecipients!V14)</f>
        <v>66828</v>
      </c>
      <c r="AM14" s="1">
        <v>66173</v>
      </c>
      <c r="AN14" s="87">
        <f>(ProprietaryRecps!W14+PrivateRecips!W14+PublicRecipients!W14)</f>
        <v>66173</v>
      </c>
      <c r="AO14" s="1">
        <v>70907</v>
      </c>
      <c r="AP14" s="87">
        <f>(ProprietaryRecps!X14+PrivateRecips!X14+PublicRecipients!X14)</f>
        <v>70907</v>
      </c>
      <c r="AQ14" s="1">
        <v>79639</v>
      </c>
      <c r="AR14" s="87">
        <f>(ProprietaryRecps!Y14+PrivateRecips!Y14+PublicRecipients!Y14)</f>
        <v>79639</v>
      </c>
      <c r="AS14" s="37">
        <v>106346</v>
      </c>
      <c r="AT14" s="87">
        <f>ProprietaryRecps!Z14+PrivateRecips!Z14+PublicRecipients!Z14</f>
        <v>106346</v>
      </c>
      <c r="AU14" s="37">
        <v>127110</v>
      </c>
      <c r="AV14" s="87">
        <f>+PublicRecipients!AA14+PrivateRecips!AA14+ProprietaryRecps!AA14</f>
        <v>127110</v>
      </c>
      <c r="AW14" s="37">
        <v>134011</v>
      </c>
      <c r="AX14" s="87">
        <f>+PublicRecipients!AB14+PrivateRecips!AB14+ProprietaryRecps!AB14</f>
        <v>134011</v>
      </c>
      <c r="AY14">
        <v>128100</v>
      </c>
      <c r="AZ14" s="87">
        <f>+PublicRecipients!AC14+PrivateRecips!AC14+ProprietaryRecps!AC14</f>
        <v>128100</v>
      </c>
      <c r="BA14">
        <v>120897</v>
      </c>
      <c r="BB14" s="87">
        <f>+PublicRecipients!AD14+PrivateRecips!AD14+ProprietaryRecps!AD14</f>
        <v>120897</v>
      </c>
      <c r="BC14">
        <v>121438</v>
      </c>
      <c r="BD14" s="87">
        <f>+PublicRecipients!AE14+PrivateRecips!AE14+ProprietaryRecps!AE14</f>
        <v>121438</v>
      </c>
      <c r="BE14">
        <v>112452</v>
      </c>
      <c r="BF14" s="87">
        <f>+PublicRecipients!AF14+PrivateRecips!AF14+ProprietaryRecps!AF14</f>
        <v>112452</v>
      </c>
      <c r="BG14">
        <v>107450</v>
      </c>
      <c r="BH14" s="87">
        <f>+PublicRecipients!AG14+PrivateRecips!AG14+ProprietaryRecps!AG14</f>
        <v>107450</v>
      </c>
      <c r="BI14">
        <v>107486</v>
      </c>
      <c r="BJ14" s="87">
        <f>+PublicRecipients!AH14+PrivateRecips!AH14+ProprietaryRecps!AH14</f>
        <v>107486</v>
      </c>
      <c r="BK14">
        <v>105305</v>
      </c>
      <c r="BL14" s="87">
        <f>+PublicRecipients!AI14+PrivateRecips!AI14+ProprietaryRecps!AI14</f>
        <v>105305</v>
      </c>
      <c r="BM14">
        <v>101751</v>
      </c>
      <c r="BN14" s="87">
        <f>+PublicRecipients!AJ14+PrivateRecips!AJ14+ProprietaryRecps!AJ14</f>
        <v>101751</v>
      </c>
    </row>
    <row r="15" spans="1:67">
      <c r="A15" s="41" t="s">
        <v>26</v>
      </c>
      <c r="B15" s="1">
        <f>(PublicRecipients!B15+PrivateRecips!B15+ProprietaryRecps!B15)</f>
        <v>42719</v>
      </c>
      <c r="C15" s="1">
        <f>(PublicRecipients!C15+PrivateRecips!C15+ProprietaryRecps!C15)</f>
        <v>41719</v>
      </c>
      <c r="D15" s="1">
        <f>(PublicRecipients!D15+PrivateRecips!D15+ProprietaryRecps!D15)</f>
        <v>40038</v>
      </c>
      <c r="E15" s="1">
        <v>48198</v>
      </c>
      <c r="F15" s="1">
        <v>52251</v>
      </c>
      <c r="G15" s="1">
        <v>55282</v>
      </c>
      <c r="H15" s="87">
        <f>(ProprietaryRecps!G15+PrivateRecips!G15+PublicRecipients!G15)</f>
        <v>55282</v>
      </c>
      <c r="I15" s="1">
        <v>59280</v>
      </c>
      <c r="J15" s="87">
        <f>(ProprietaryRecps!H15+PrivateRecips!H15+PublicRecipients!H15)</f>
        <v>59280</v>
      </c>
      <c r="K15" s="1">
        <v>58355</v>
      </c>
      <c r="L15" s="87">
        <f>(ProprietaryRecps!I15+PrivateRecips!I15+PublicRecipients!I15)</f>
        <v>58355</v>
      </c>
      <c r="M15" s="1">
        <v>54293</v>
      </c>
      <c r="N15" s="87">
        <f>(ProprietaryRecps!J15+PrivateRecips!J15+PublicRecipients!J15)</f>
        <v>54293</v>
      </c>
      <c r="O15" s="1">
        <v>51887</v>
      </c>
      <c r="P15" s="87">
        <f>(ProprietaryRecps!K15+PrivateRecips!K15+PublicRecipients!K15)</f>
        <v>51887</v>
      </c>
      <c r="Q15" s="1">
        <v>50370</v>
      </c>
      <c r="R15" s="87">
        <f>(ProprietaryRecps!L15+PrivateRecips!L15+PublicRecipients!L15)</f>
        <v>50370</v>
      </c>
      <c r="S15" s="1">
        <v>52715</v>
      </c>
      <c r="T15" s="87">
        <f>(ProprietaryRecps!M15+PrivateRecips!M15+PublicRecipients!M15)</f>
        <v>52715</v>
      </c>
      <c r="U15" s="1">
        <v>52470</v>
      </c>
      <c r="V15" s="87">
        <f>(ProprietaryRecps!N15+PrivateRecips!N15+PublicRecipients!N15)</f>
        <v>52470</v>
      </c>
      <c r="W15" s="1">
        <v>53807</v>
      </c>
      <c r="X15" s="87">
        <f>(ProprietaryRecps!O15+PrivateRecips!O15+PublicRecipients!O15)</f>
        <v>53807</v>
      </c>
      <c r="Y15" s="1">
        <v>53417</v>
      </c>
      <c r="Z15" s="87">
        <f>(ProprietaryRecps!P15+PrivateRecips!P15+PublicRecipients!P15)</f>
        <v>53417</v>
      </c>
      <c r="AA15" s="1">
        <v>56989</v>
      </c>
      <c r="AB15" s="87">
        <f>(ProprietaryRecps!Q15+PrivateRecips!Q15+PublicRecipients!Q15)</f>
        <v>56989</v>
      </c>
      <c r="AC15" s="1">
        <v>64539</v>
      </c>
      <c r="AD15" s="87">
        <f>(ProprietaryRecps!R15+PrivateRecips!R15+PublicRecipients!R15)</f>
        <v>64539</v>
      </c>
      <c r="AE15" s="1">
        <v>70440</v>
      </c>
      <c r="AF15" s="87">
        <f>(ProprietaryRecps!S15+PrivateRecips!S15+PublicRecipients!S15)</f>
        <v>70440</v>
      </c>
      <c r="AG15" s="1">
        <v>74667</v>
      </c>
      <c r="AH15" s="87">
        <f>(ProprietaryRecps!T15+PrivateRecips!T15+PublicRecipients!T15)</f>
        <v>74667</v>
      </c>
      <c r="AI15" s="1">
        <v>75422</v>
      </c>
      <c r="AJ15" s="87">
        <f>(ProprietaryRecps!U15+PrivateRecips!U15+PublicRecipients!U15)</f>
        <v>75422</v>
      </c>
      <c r="AK15" s="1">
        <v>72111</v>
      </c>
      <c r="AL15" s="87">
        <f>(ProprietaryRecps!V15+PrivateRecips!V15+PublicRecipients!V15)</f>
        <v>72111</v>
      </c>
      <c r="AM15" s="1">
        <v>71798</v>
      </c>
      <c r="AN15" s="87">
        <f>(ProprietaryRecps!W15+PrivateRecips!W15+PublicRecipients!W15)</f>
        <v>71798</v>
      </c>
      <c r="AO15" s="1">
        <v>73635</v>
      </c>
      <c r="AP15" s="87">
        <f>(ProprietaryRecps!X15+PrivateRecips!X15+PublicRecipients!X15)</f>
        <v>73635</v>
      </c>
      <c r="AQ15" s="1">
        <v>78002</v>
      </c>
      <c r="AR15" s="87">
        <f>(ProprietaryRecps!Y15+PrivateRecips!Y15+PublicRecipients!Y15)</f>
        <v>78002</v>
      </c>
      <c r="AS15" s="37">
        <v>100981</v>
      </c>
      <c r="AT15" s="87">
        <f>ProprietaryRecps!Z15+PrivateRecips!Z15+PublicRecipients!Z15</f>
        <v>100981</v>
      </c>
      <c r="AU15" s="37">
        <v>109112</v>
      </c>
      <c r="AV15" s="87">
        <f>+PublicRecipients!AA15+PrivateRecips!AA15+ProprietaryRecps!AA15</f>
        <v>109112</v>
      </c>
      <c r="AW15" s="37">
        <v>107675</v>
      </c>
      <c r="AX15" s="87">
        <f>+PublicRecipients!AB15+PrivateRecips!AB15+ProprietaryRecps!AB15</f>
        <v>107675</v>
      </c>
      <c r="AY15">
        <v>96540</v>
      </c>
      <c r="AZ15" s="87">
        <f>+PublicRecipients!AC15+PrivateRecips!AC15+ProprietaryRecps!AC15</f>
        <v>96540</v>
      </c>
      <c r="BA15">
        <v>89735</v>
      </c>
      <c r="BB15" s="87">
        <f>+PublicRecipients!AD15+PrivateRecips!AD15+ProprietaryRecps!AD15</f>
        <v>89735</v>
      </c>
      <c r="BC15">
        <v>87851</v>
      </c>
      <c r="BD15" s="87">
        <f>+PublicRecipients!AE15+PrivateRecips!AE15+ProprietaryRecps!AE15</f>
        <v>87851</v>
      </c>
      <c r="BE15">
        <v>82783</v>
      </c>
      <c r="BF15" s="87">
        <f>+PublicRecipients!AF15+PrivateRecips!AF15+ProprietaryRecps!AF15</f>
        <v>82783</v>
      </c>
      <c r="BG15">
        <v>80030</v>
      </c>
      <c r="BH15" s="87">
        <f>+PublicRecipients!AG15+PrivateRecips!AG15+ProprietaryRecps!AG15</f>
        <v>80030</v>
      </c>
      <c r="BI15">
        <v>78281</v>
      </c>
      <c r="BJ15" s="87">
        <f>+PublicRecipients!AH15+PrivateRecips!AH15+ProprietaryRecps!AH15</f>
        <v>78281</v>
      </c>
      <c r="BK15">
        <v>75607</v>
      </c>
      <c r="BL15" s="87">
        <f>+PublicRecipients!AI15+PrivateRecips!AI15+ProprietaryRecps!AI15</f>
        <v>75607</v>
      </c>
      <c r="BM15">
        <v>72597</v>
      </c>
      <c r="BN15" s="87">
        <f>+PublicRecipients!AJ15+PrivateRecips!AJ15+ProprietaryRecps!AJ15</f>
        <v>72597</v>
      </c>
    </row>
    <row r="16" spans="1:67">
      <c r="A16" s="41" t="s">
        <v>27</v>
      </c>
      <c r="B16" s="1">
        <f>(PublicRecipients!B16+PrivateRecips!B16+ProprietaryRecps!B16)</f>
        <v>69444</v>
      </c>
      <c r="C16" s="1">
        <f>(PublicRecipients!C16+PrivateRecips!C16+ProprietaryRecps!C16)</f>
        <v>56982</v>
      </c>
      <c r="D16" s="1">
        <f>(PublicRecipients!D16+PrivateRecips!D16+ProprietaryRecps!D16)</f>
        <v>51512</v>
      </c>
      <c r="E16" s="1">
        <v>60797</v>
      </c>
      <c r="F16" s="1">
        <v>62683</v>
      </c>
      <c r="G16" s="1">
        <v>67815</v>
      </c>
      <c r="H16" s="87">
        <f>(ProprietaryRecps!G16+PrivateRecips!G16+PublicRecipients!G16)</f>
        <v>67815</v>
      </c>
      <c r="I16" s="1">
        <v>76542</v>
      </c>
      <c r="J16" s="87">
        <f>(ProprietaryRecps!H16+PrivateRecips!H16+PublicRecipients!H16)</f>
        <v>76542</v>
      </c>
      <c r="K16" s="1">
        <v>82645</v>
      </c>
      <c r="L16" s="87">
        <f>(ProprietaryRecps!I16+PrivateRecips!I16+PublicRecipients!I16)</f>
        <v>82645</v>
      </c>
      <c r="M16" s="1">
        <v>78913</v>
      </c>
      <c r="N16" s="87">
        <f>(ProprietaryRecps!J16+PrivateRecips!J16+PublicRecipients!J16)</f>
        <v>78913</v>
      </c>
      <c r="O16" s="1">
        <v>81104</v>
      </c>
      <c r="P16" s="87">
        <f>(ProprietaryRecps!K16+PrivateRecips!K16+PublicRecipients!K16)</f>
        <v>81104</v>
      </c>
      <c r="Q16" s="1">
        <v>79905</v>
      </c>
      <c r="R16" s="87">
        <f>(ProprietaryRecps!L16+PrivateRecips!L16+PublicRecipients!L16)</f>
        <v>79905</v>
      </c>
      <c r="S16" s="1">
        <v>80956</v>
      </c>
      <c r="T16" s="87">
        <f>(ProprietaryRecps!M16+PrivateRecips!M16+PublicRecipients!M16)</f>
        <v>80956</v>
      </c>
      <c r="U16" s="1">
        <v>80539</v>
      </c>
      <c r="V16" s="87">
        <f>(ProprietaryRecps!N16+PrivateRecips!N16+PublicRecipients!N16)</f>
        <v>80539</v>
      </c>
      <c r="W16" s="1">
        <v>86792</v>
      </c>
      <c r="X16" s="87">
        <f>(ProprietaryRecps!O16+PrivateRecips!O16+PublicRecipients!O16)</f>
        <v>86792</v>
      </c>
      <c r="Y16" s="1">
        <v>87275</v>
      </c>
      <c r="Z16" s="87">
        <f>(ProprietaryRecps!P16+PrivateRecips!P16+PublicRecipients!P16)</f>
        <v>87275</v>
      </c>
      <c r="AA16" s="1">
        <v>91997</v>
      </c>
      <c r="AB16" s="87">
        <f>(ProprietaryRecps!Q16+PrivateRecips!Q16+PublicRecipients!Q16)</f>
        <v>91997</v>
      </c>
      <c r="AC16" s="1">
        <v>110238</v>
      </c>
      <c r="AD16" s="87">
        <f>(ProprietaryRecps!R16+PrivateRecips!R16+PublicRecipients!R16)</f>
        <v>110238</v>
      </c>
      <c r="AE16" s="1">
        <v>127863</v>
      </c>
      <c r="AF16" s="87">
        <f>(ProprietaryRecps!S16+PrivateRecips!S16+PublicRecipients!S16)</f>
        <v>127863</v>
      </c>
      <c r="AG16" s="1">
        <v>141015</v>
      </c>
      <c r="AH16" s="87">
        <f>(ProprietaryRecps!T16+PrivateRecips!T16+PublicRecipients!T16)</f>
        <v>141015</v>
      </c>
      <c r="AI16" s="1">
        <v>144963</v>
      </c>
      <c r="AJ16" s="87">
        <f>(ProprietaryRecps!U16+PrivateRecips!U16+PublicRecipients!U16)</f>
        <v>144963</v>
      </c>
      <c r="AK16" s="1">
        <v>141956</v>
      </c>
      <c r="AL16" s="87">
        <f>(ProprietaryRecps!V16+PrivateRecips!V16+PublicRecipients!V16)</f>
        <v>141956</v>
      </c>
      <c r="AM16" s="1">
        <v>140673</v>
      </c>
      <c r="AN16" s="87">
        <f>(ProprietaryRecps!W16+PrivateRecips!W16+PublicRecipients!W16)</f>
        <v>140673</v>
      </c>
      <c r="AO16" s="1">
        <v>147868</v>
      </c>
      <c r="AP16" s="87">
        <f>(ProprietaryRecps!X16+PrivateRecips!X16+PublicRecipients!X16)</f>
        <v>147868</v>
      </c>
      <c r="AQ16" s="1">
        <v>163260</v>
      </c>
      <c r="AR16" s="87">
        <f>(ProprietaryRecps!Y16+PrivateRecips!Y16+PublicRecipients!Y16)</f>
        <v>163260</v>
      </c>
      <c r="AS16" s="37">
        <v>223748</v>
      </c>
      <c r="AT16" s="87">
        <f>ProprietaryRecps!Z16+PrivateRecips!Z16+PublicRecipients!Z16</f>
        <v>223748</v>
      </c>
      <c r="AU16" s="37">
        <v>260019</v>
      </c>
      <c r="AV16" s="87">
        <f>+PublicRecipients!AA16+PrivateRecips!AA16+ProprietaryRecps!AA16</f>
        <v>260019</v>
      </c>
      <c r="AW16" s="37">
        <v>264922</v>
      </c>
      <c r="AX16" s="87">
        <f>+PublicRecipients!AB16+PrivateRecips!AB16+ProprietaryRecps!AB16</f>
        <v>264922</v>
      </c>
      <c r="AY16">
        <v>259241</v>
      </c>
      <c r="AZ16" s="87">
        <f>+PublicRecipients!AC16+PrivateRecips!AC16+ProprietaryRecps!AC16</f>
        <v>259241</v>
      </c>
      <c r="BA16">
        <v>254020</v>
      </c>
      <c r="BB16" s="87">
        <f>+PublicRecipients!AD16+PrivateRecips!AD16+ProprietaryRecps!AD16</f>
        <v>254020</v>
      </c>
      <c r="BC16">
        <v>244687</v>
      </c>
      <c r="BD16" s="87">
        <f>+PublicRecipients!AE16+PrivateRecips!AE16+ProprietaryRecps!AE16</f>
        <v>244687</v>
      </c>
      <c r="BE16">
        <v>223662</v>
      </c>
      <c r="BF16" s="87">
        <f>+PublicRecipients!AF16+PrivateRecips!AF16+ProprietaryRecps!AF16</f>
        <v>223662</v>
      </c>
      <c r="BG16">
        <v>211984</v>
      </c>
      <c r="BH16" s="87">
        <f>+PublicRecipients!AG16+PrivateRecips!AG16+ProprietaryRecps!AG16</f>
        <v>211984</v>
      </c>
      <c r="BI16">
        <v>207713</v>
      </c>
      <c r="BJ16" s="87">
        <f>+PublicRecipients!AH16+PrivateRecips!AH16+ProprietaryRecps!AH16</f>
        <v>207713</v>
      </c>
      <c r="BK16">
        <v>198869</v>
      </c>
      <c r="BL16" s="87">
        <f>+PublicRecipients!AI16+PrivateRecips!AI16+ProprietaryRecps!AI16</f>
        <v>198869</v>
      </c>
      <c r="BM16">
        <v>195822</v>
      </c>
      <c r="BN16" s="87">
        <f>+PublicRecipients!AJ16+PrivateRecips!AJ16+ProprietaryRecps!AJ16</f>
        <v>195822</v>
      </c>
    </row>
    <row r="17" spans="1:66">
      <c r="A17" s="41" t="s">
        <v>28</v>
      </c>
      <c r="B17" s="1">
        <f>(PublicRecipients!B17+PrivateRecips!B17+ProprietaryRecps!B17)</f>
        <v>37710</v>
      </c>
      <c r="C17" s="1">
        <f>(PublicRecipients!C17+PrivateRecips!C17+ProprietaryRecps!C17)</f>
        <v>36123</v>
      </c>
      <c r="D17" s="1">
        <f>(PublicRecipients!D17+PrivateRecips!D17+ProprietaryRecps!D17)</f>
        <v>47055</v>
      </c>
      <c r="E17" s="1">
        <v>56617</v>
      </c>
      <c r="F17" s="1">
        <v>60455</v>
      </c>
      <c r="G17" s="1">
        <v>62360</v>
      </c>
      <c r="H17" s="87">
        <f>(ProprietaryRecps!G17+PrivateRecips!G17+PublicRecipients!G17)</f>
        <v>62360</v>
      </c>
      <c r="I17" s="1">
        <v>68969</v>
      </c>
      <c r="J17" s="87">
        <f>(ProprietaryRecps!H17+PrivateRecips!H17+PublicRecipients!H17)</f>
        <v>68969</v>
      </c>
      <c r="K17" s="1">
        <v>71746</v>
      </c>
      <c r="L17" s="87">
        <f>(ProprietaryRecps!I17+PrivateRecips!I17+PublicRecipients!I17)</f>
        <v>71746</v>
      </c>
      <c r="M17" s="1">
        <v>65597</v>
      </c>
      <c r="N17" s="87">
        <f>(ProprietaryRecps!J17+PrivateRecips!J17+PublicRecipients!J17)</f>
        <v>65597</v>
      </c>
      <c r="O17" s="1">
        <v>64022</v>
      </c>
      <c r="P17" s="87">
        <f>(ProprietaryRecps!K17+PrivateRecips!K17+PublicRecipients!K17)</f>
        <v>64022</v>
      </c>
      <c r="Q17" s="1">
        <v>61486</v>
      </c>
      <c r="R17" s="87">
        <f>(ProprietaryRecps!L17+PrivateRecips!L17+PublicRecipients!L17)</f>
        <v>61486</v>
      </c>
      <c r="S17" s="1">
        <v>60891</v>
      </c>
      <c r="T17" s="87">
        <f>(ProprietaryRecps!M17+PrivateRecips!M17+PublicRecipients!M17)</f>
        <v>60891</v>
      </c>
      <c r="U17" s="1">
        <v>56656</v>
      </c>
      <c r="V17" s="87">
        <f>(ProprietaryRecps!N17+PrivateRecips!N17+PublicRecipients!N17)</f>
        <v>56656</v>
      </c>
      <c r="W17" s="1">
        <v>58359</v>
      </c>
      <c r="X17" s="87">
        <f>(ProprietaryRecps!O17+PrivateRecips!O17+PublicRecipients!O17)</f>
        <v>58359</v>
      </c>
      <c r="Y17" s="1">
        <v>56558</v>
      </c>
      <c r="Z17" s="87">
        <f>(ProprietaryRecps!P17+PrivateRecips!P17+PublicRecipients!P17)</f>
        <v>56558</v>
      </c>
      <c r="AA17" s="1">
        <v>58278</v>
      </c>
      <c r="AB17" s="87">
        <f>(ProprietaryRecps!Q17+PrivateRecips!Q17+PublicRecipients!Q17)</f>
        <v>58278</v>
      </c>
      <c r="AC17" s="1">
        <v>64987</v>
      </c>
      <c r="AD17" s="87">
        <f>(ProprietaryRecps!R17+PrivateRecips!R17+PublicRecipients!R17)</f>
        <v>64987</v>
      </c>
      <c r="AE17" s="1">
        <v>71389</v>
      </c>
      <c r="AF17" s="87">
        <f>(ProprietaryRecps!S17+PrivateRecips!S17+PublicRecipients!S17)</f>
        <v>71389</v>
      </c>
      <c r="AG17" s="1">
        <v>77171</v>
      </c>
      <c r="AH17" s="87">
        <f>(ProprietaryRecps!T17+PrivateRecips!T17+PublicRecipients!T17)</f>
        <v>77171</v>
      </c>
      <c r="AI17" s="1">
        <v>77667</v>
      </c>
      <c r="AJ17" s="87">
        <f>(ProprietaryRecps!U17+PrivateRecips!U17+PublicRecipients!U17)</f>
        <v>77667</v>
      </c>
      <c r="AK17" s="1">
        <v>73633</v>
      </c>
      <c r="AL17" s="87">
        <f>(ProprietaryRecps!V17+PrivateRecips!V17+PublicRecipients!V17)</f>
        <v>73633</v>
      </c>
      <c r="AM17" s="1">
        <v>68845</v>
      </c>
      <c r="AN17" s="87">
        <f>(ProprietaryRecps!W17+PrivateRecips!W17+PublicRecipients!W17)</f>
        <v>68845</v>
      </c>
      <c r="AO17" s="1">
        <v>67259</v>
      </c>
      <c r="AP17" s="87">
        <f>(ProprietaryRecps!X17+PrivateRecips!X17+PublicRecipients!X17)</f>
        <v>67259</v>
      </c>
      <c r="AQ17" s="1">
        <v>69311</v>
      </c>
      <c r="AR17" s="87">
        <f>(ProprietaryRecps!Y17+PrivateRecips!Y17+PublicRecipients!Y17)</f>
        <v>69311</v>
      </c>
      <c r="AS17" s="37">
        <v>91713</v>
      </c>
      <c r="AT17" s="87">
        <f>ProprietaryRecps!Z17+PrivateRecips!Z17+PublicRecipients!Z17</f>
        <v>91713</v>
      </c>
      <c r="AU17" s="37">
        <v>105048</v>
      </c>
      <c r="AV17" s="87">
        <f>+PublicRecipients!AA17+PrivateRecips!AA17+ProprietaryRecps!AA17</f>
        <v>105048</v>
      </c>
      <c r="AW17" s="37">
        <v>105776</v>
      </c>
      <c r="AX17" s="87">
        <f>+PublicRecipients!AB17+PrivateRecips!AB17+ProprietaryRecps!AB17</f>
        <v>105776</v>
      </c>
      <c r="AY17">
        <v>99530</v>
      </c>
      <c r="AZ17" s="87">
        <f>+PublicRecipients!AC17+PrivateRecips!AC17+ProprietaryRecps!AC17</f>
        <v>99530</v>
      </c>
      <c r="BA17">
        <v>92257</v>
      </c>
      <c r="BB17" s="87">
        <f>+PublicRecipients!AD17+PrivateRecips!AD17+ProprietaryRecps!AD17</f>
        <v>92257</v>
      </c>
      <c r="BC17">
        <v>90656</v>
      </c>
      <c r="BD17" s="87">
        <f>+PublicRecipients!AE17+PrivateRecips!AE17+ProprietaryRecps!AE17</f>
        <v>90656</v>
      </c>
      <c r="BE17">
        <v>86508</v>
      </c>
      <c r="BF17" s="87">
        <f>+PublicRecipients!AF17+PrivateRecips!AF17+ProprietaryRecps!AF17</f>
        <v>86508</v>
      </c>
      <c r="BG17">
        <v>84030</v>
      </c>
      <c r="BH17" s="87">
        <f>+PublicRecipients!AG17+PrivateRecips!AG17+ProprietaryRecps!AG17</f>
        <v>84030</v>
      </c>
      <c r="BI17">
        <v>85381</v>
      </c>
      <c r="BJ17" s="87">
        <f>+PublicRecipients!AH17+PrivateRecips!AH17+ProprietaryRecps!AH17</f>
        <v>85381</v>
      </c>
      <c r="BK17">
        <v>89698</v>
      </c>
      <c r="BL17" s="87">
        <f>+PublicRecipients!AI17+PrivateRecips!AI17+ProprietaryRecps!AI17</f>
        <v>89698</v>
      </c>
      <c r="BM17">
        <v>85632</v>
      </c>
      <c r="BN17" s="87">
        <f>+PublicRecipients!AJ17+PrivateRecips!AJ17+ProprietaryRecps!AJ17</f>
        <v>85632</v>
      </c>
    </row>
    <row r="18" spans="1:66">
      <c r="A18" s="41" t="s">
        <v>29</v>
      </c>
      <c r="B18" s="1">
        <f>(PublicRecipients!B18+PrivateRecips!B18+ProprietaryRecps!B18)</f>
        <v>40210</v>
      </c>
      <c r="C18" s="1">
        <f>(PublicRecipients!C18+PrivateRecips!C18+ProprietaryRecps!C18)</f>
        <v>37944</v>
      </c>
      <c r="D18" s="1">
        <f>(PublicRecipients!D18+PrivateRecips!D18+ProprietaryRecps!D18)</f>
        <v>31719</v>
      </c>
      <c r="E18" s="1">
        <v>39962</v>
      </c>
      <c r="F18" s="1">
        <v>42153</v>
      </c>
      <c r="G18" s="1">
        <v>42830</v>
      </c>
      <c r="H18" s="87">
        <f>(ProprietaryRecps!G18+PrivateRecips!G18+PublicRecipients!G18)</f>
        <v>42830</v>
      </c>
      <c r="I18" s="1">
        <v>48948</v>
      </c>
      <c r="J18" s="87">
        <f>(ProprietaryRecps!H18+PrivateRecips!H18+PublicRecipients!H18)</f>
        <v>48948</v>
      </c>
      <c r="K18" s="1">
        <v>53108</v>
      </c>
      <c r="L18" s="87">
        <f>(ProprietaryRecps!I18+PrivateRecips!I18+PublicRecipients!I18)</f>
        <v>53108</v>
      </c>
      <c r="M18" s="1">
        <v>51564</v>
      </c>
      <c r="N18" s="87">
        <f>(ProprietaryRecps!J18+PrivateRecips!J18+PublicRecipients!J18)</f>
        <v>51564</v>
      </c>
      <c r="O18" s="1">
        <v>50047</v>
      </c>
      <c r="P18" s="87">
        <f>(ProprietaryRecps!K18+PrivateRecips!K18+PublicRecipients!K18)</f>
        <v>50047</v>
      </c>
      <c r="Q18" s="1">
        <v>50641</v>
      </c>
      <c r="R18" s="87">
        <f>(ProprietaryRecps!L18+PrivateRecips!L18+PublicRecipients!L18)</f>
        <v>50641</v>
      </c>
      <c r="S18" s="1">
        <v>50770</v>
      </c>
      <c r="T18" s="87">
        <f>(ProprietaryRecps!M18+PrivateRecips!M18+PublicRecipients!M18)</f>
        <v>50770</v>
      </c>
      <c r="U18" s="1">
        <v>50889</v>
      </c>
      <c r="V18" s="87">
        <f>(ProprietaryRecps!N18+PrivateRecips!N18+PublicRecipients!N18)</f>
        <v>50889</v>
      </c>
      <c r="W18" s="1">
        <v>53863</v>
      </c>
      <c r="X18" s="87">
        <f>(ProprietaryRecps!O18+PrivateRecips!O18+PublicRecipients!O18)</f>
        <v>53863</v>
      </c>
      <c r="Y18" s="1">
        <v>52337</v>
      </c>
      <c r="Z18" s="87">
        <f>(ProprietaryRecps!P18+PrivateRecips!P18+PublicRecipients!P18)</f>
        <v>52337</v>
      </c>
      <c r="AA18" s="1">
        <v>55502</v>
      </c>
      <c r="AB18" s="87">
        <f>(ProprietaryRecps!Q18+PrivateRecips!Q18+PublicRecipients!Q18)</f>
        <v>55502</v>
      </c>
      <c r="AC18" s="1">
        <v>63056</v>
      </c>
      <c r="AD18" s="87">
        <f>(ProprietaryRecps!R18+PrivateRecips!R18+PublicRecipients!R18)</f>
        <v>63056</v>
      </c>
      <c r="AE18" s="1">
        <v>72834</v>
      </c>
      <c r="AF18" s="87">
        <f>(ProprietaryRecps!S18+PrivateRecips!S18+PublicRecipients!S18)</f>
        <v>72834</v>
      </c>
      <c r="AG18" s="1">
        <v>77034</v>
      </c>
      <c r="AH18" s="87">
        <f>(ProprietaryRecps!T18+PrivateRecips!T18+PublicRecipients!T18)</f>
        <v>77034</v>
      </c>
      <c r="AI18" s="1">
        <v>77529</v>
      </c>
      <c r="AJ18" s="87">
        <f>(ProprietaryRecps!U18+PrivateRecips!U18+PublicRecipients!U18)</f>
        <v>77529</v>
      </c>
      <c r="AK18" s="1">
        <v>74136</v>
      </c>
      <c r="AL18" s="87">
        <f>(ProprietaryRecps!V18+PrivateRecips!V18+PublicRecipients!V18)</f>
        <v>74136</v>
      </c>
      <c r="AM18" s="1">
        <v>72292</v>
      </c>
      <c r="AN18" s="87">
        <f>(ProprietaryRecps!W18+PrivateRecips!W18+PublicRecipients!W18)</f>
        <v>72292</v>
      </c>
      <c r="AO18" s="1">
        <v>77408</v>
      </c>
      <c r="AP18" s="87">
        <f>(ProprietaryRecps!X18+PrivateRecips!X18+PublicRecipients!X18)</f>
        <v>77408</v>
      </c>
      <c r="AQ18" s="1">
        <v>82911</v>
      </c>
      <c r="AR18" s="87">
        <f>(ProprietaryRecps!Y18+PrivateRecips!Y18+PublicRecipients!Y18)</f>
        <v>82911</v>
      </c>
      <c r="AS18" s="37">
        <v>111401</v>
      </c>
      <c r="AT18" s="87">
        <f>ProprietaryRecps!Z18+PrivateRecips!Z18+PublicRecipients!Z18</f>
        <v>111401</v>
      </c>
      <c r="AU18" s="37">
        <v>124725</v>
      </c>
      <c r="AV18" s="87">
        <f>+PublicRecipients!AA18+PrivateRecips!AA18+ProprietaryRecps!AA18</f>
        <v>124725</v>
      </c>
      <c r="AW18" s="37">
        <v>128800</v>
      </c>
      <c r="AX18" s="87">
        <f>+PublicRecipients!AB18+PrivateRecips!AB18+ProprietaryRecps!AB18</f>
        <v>128800</v>
      </c>
      <c r="AY18">
        <v>123639</v>
      </c>
      <c r="AZ18" s="87">
        <f>+PublicRecipients!AC18+PrivateRecips!AC18+ProprietaryRecps!AC18</f>
        <v>123639</v>
      </c>
      <c r="BA18">
        <v>117470</v>
      </c>
      <c r="BB18" s="87">
        <f>+PublicRecipients!AD18+PrivateRecips!AD18+ProprietaryRecps!AD18</f>
        <v>117470</v>
      </c>
      <c r="BC18">
        <v>112108</v>
      </c>
      <c r="BD18" s="87">
        <f>+PublicRecipients!AE18+PrivateRecips!AE18+ProprietaryRecps!AE18</f>
        <v>112108</v>
      </c>
      <c r="BE18">
        <v>101933</v>
      </c>
      <c r="BF18" s="87">
        <f>+PublicRecipients!AF18+PrivateRecips!AF18+ProprietaryRecps!AF18</f>
        <v>101933</v>
      </c>
      <c r="BG18">
        <v>95263</v>
      </c>
      <c r="BH18" s="87">
        <f>+PublicRecipients!AG18+PrivateRecips!AG18+ProprietaryRecps!AG18</f>
        <v>95263</v>
      </c>
      <c r="BI18">
        <v>93539</v>
      </c>
      <c r="BJ18" s="87">
        <f>+PublicRecipients!AH18+PrivateRecips!AH18+ProprietaryRecps!AH18</f>
        <v>93539</v>
      </c>
      <c r="BK18">
        <v>89075</v>
      </c>
      <c r="BL18" s="87">
        <f>+PublicRecipients!AI18+PrivateRecips!AI18+ProprietaryRecps!AI18</f>
        <v>89075</v>
      </c>
      <c r="BM18">
        <v>85205</v>
      </c>
      <c r="BN18" s="87">
        <f>+PublicRecipients!AJ18+PrivateRecips!AJ18+ProprietaryRecps!AJ18</f>
        <v>85205</v>
      </c>
    </row>
    <row r="19" spans="1:66">
      <c r="A19" s="41" t="s">
        <v>30</v>
      </c>
      <c r="B19" s="1">
        <f>(PublicRecipients!B19+PrivateRecips!B19+ProprietaryRecps!B19)</f>
        <v>58520</v>
      </c>
      <c r="C19" s="1">
        <f>(PublicRecipients!C19+PrivateRecips!C19+ProprietaryRecps!C19)</f>
        <v>59606</v>
      </c>
      <c r="D19" s="1">
        <f>(PublicRecipients!D19+PrivateRecips!D19+ProprietaryRecps!D19)</f>
        <v>54930</v>
      </c>
      <c r="E19" s="1">
        <v>65062</v>
      </c>
      <c r="F19" s="1">
        <v>70300</v>
      </c>
      <c r="G19" s="1">
        <v>74847</v>
      </c>
      <c r="H19" s="87">
        <f>(ProprietaryRecps!G19+PrivateRecips!G19+PublicRecipients!G19)</f>
        <v>74847</v>
      </c>
      <c r="I19" s="1">
        <v>81233</v>
      </c>
      <c r="J19" s="87">
        <f>(ProprietaryRecps!H19+PrivateRecips!H19+PublicRecipients!H19)</f>
        <v>81233</v>
      </c>
      <c r="K19" s="1">
        <v>80780</v>
      </c>
      <c r="L19" s="87">
        <f>(ProprietaryRecps!I19+PrivateRecips!I19+PublicRecipients!I19)</f>
        <v>80780</v>
      </c>
      <c r="M19" s="1">
        <v>72275</v>
      </c>
      <c r="N19" s="87">
        <f>(ProprietaryRecps!J19+PrivateRecips!J19+PublicRecipients!J19)</f>
        <v>72275</v>
      </c>
      <c r="O19" s="1">
        <v>68041</v>
      </c>
      <c r="P19" s="87">
        <f>(ProprietaryRecps!K19+PrivateRecips!K19+PublicRecipients!K19)</f>
        <v>68041</v>
      </c>
      <c r="Q19" s="1">
        <v>65127</v>
      </c>
      <c r="R19" s="87">
        <f>(ProprietaryRecps!L19+PrivateRecips!L19+PublicRecipients!L19)</f>
        <v>65127</v>
      </c>
      <c r="S19" s="1">
        <v>67203</v>
      </c>
      <c r="T19" s="87">
        <f>(ProprietaryRecps!M19+PrivateRecips!M19+PublicRecipients!M19)</f>
        <v>67203</v>
      </c>
      <c r="U19" s="1">
        <v>67900</v>
      </c>
      <c r="V19" s="87">
        <f>(ProprietaryRecps!N19+PrivateRecips!N19+PublicRecipients!N19)</f>
        <v>67900</v>
      </c>
      <c r="W19" s="1">
        <v>70954</v>
      </c>
      <c r="X19" s="87">
        <f>(ProprietaryRecps!O19+PrivateRecips!O19+PublicRecipients!O19)</f>
        <v>70954</v>
      </c>
      <c r="Y19" s="1">
        <v>68967</v>
      </c>
      <c r="Z19" s="87">
        <f>(ProprietaryRecps!P19+PrivateRecips!P19+PublicRecipients!P19)</f>
        <v>68967</v>
      </c>
      <c r="AA19" s="1">
        <v>72805</v>
      </c>
      <c r="AB19" s="87">
        <f>(ProprietaryRecps!Q19+PrivateRecips!Q19+PublicRecipients!Q19)</f>
        <v>72805</v>
      </c>
      <c r="AC19" s="1">
        <v>84193</v>
      </c>
      <c r="AD19" s="87">
        <f>(ProprietaryRecps!R19+PrivateRecips!R19+PublicRecipients!R19)</f>
        <v>84193</v>
      </c>
      <c r="AE19" s="1">
        <v>92459</v>
      </c>
      <c r="AF19" s="87">
        <f>(ProprietaryRecps!S19+PrivateRecips!S19+PublicRecipients!S19)</f>
        <v>92459</v>
      </c>
      <c r="AG19" s="1">
        <v>99582</v>
      </c>
      <c r="AH19" s="87">
        <f>(ProprietaryRecps!T19+PrivateRecips!T19+PublicRecipients!T19)</f>
        <v>99582</v>
      </c>
      <c r="AI19" s="1">
        <v>104868</v>
      </c>
      <c r="AJ19" s="87">
        <f>(ProprietaryRecps!U19+PrivateRecips!U19+PublicRecipients!U19)</f>
        <v>104868</v>
      </c>
      <c r="AK19" s="1">
        <v>102720</v>
      </c>
      <c r="AL19" s="87">
        <f>(ProprietaryRecps!V19+PrivateRecips!V19+PublicRecipients!V19)</f>
        <v>102720</v>
      </c>
      <c r="AM19" s="1">
        <v>103543</v>
      </c>
      <c r="AN19" s="87">
        <f>(ProprietaryRecps!W19+PrivateRecips!W19+PublicRecipients!W19)</f>
        <v>103543</v>
      </c>
      <c r="AO19" s="1">
        <v>109886</v>
      </c>
      <c r="AP19" s="87">
        <f>(ProprietaryRecps!X19+PrivateRecips!X19+PublicRecipients!X19)</f>
        <v>109886</v>
      </c>
      <c r="AQ19" s="1">
        <v>119261</v>
      </c>
      <c r="AR19" s="87">
        <f>(ProprietaryRecps!Y19+PrivateRecips!Y19+PublicRecipients!Y19)</f>
        <v>119261</v>
      </c>
      <c r="AS19" s="37">
        <v>151734</v>
      </c>
      <c r="AT19" s="87">
        <f>ProprietaryRecps!Z19+PrivateRecips!Z19+PublicRecipients!Z19</f>
        <v>151734</v>
      </c>
      <c r="AU19" s="37">
        <v>175139</v>
      </c>
      <c r="AV19" s="87">
        <f>+PublicRecipients!AA19+PrivateRecips!AA19+ProprietaryRecps!AA19</f>
        <v>175139</v>
      </c>
      <c r="AW19" s="37">
        <v>176099</v>
      </c>
      <c r="AX19" s="87">
        <f>+PublicRecipients!AB19+PrivateRecips!AB19+ProprietaryRecps!AB19</f>
        <v>176099</v>
      </c>
      <c r="AY19">
        <v>168555</v>
      </c>
      <c r="AZ19" s="87">
        <f>+PublicRecipients!AC19+PrivateRecips!AC19+ProprietaryRecps!AC19</f>
        <v>168555</v>
      </c>
      <c r="BA19">
        <v>160592</v>
      </c>
      <c r="BB19" s="87">
        <f>+PublicRecipients!AD19+PrivateRecips!AD19+ProprietaryRecps!AD19</f>
        <v>160592</v>
      </c>
      <c r="BC19">
        <v>153343</v>
      </c>
      <c r="BD19" s="87">
        <f>+PublicRecipients!AE19+PrivateRecips!AE19+ProprietaryRecps!AE19</f>
        <v>153343</v>
      </c>
      <c r="BE19">
        <v>143437</v>
      </c>
      <c r="BF19" s="87">
        <f>+PublicRecipients!AF19+PrivateRecips!AF19+ProprietaryRecps!AF19</f>
        <v>143437</v>
      </c>
      <c r="BG19">
        <v>137356</v>
      </c>
      <c r="BH19" s="87">
        <f>+PublicRecipients!AG19+PrivateRecips!AG19+ProprietaryRecps!AG19</f>
        <v>137356</v>
      </c>
      <c r="BI19">
        <v>136354</v>
      </c>
      <c r="BJ19" s="87">
        <f>+PublicRecipients!AH19+PrivateRecips!AH19+ProprietaryRecps!AH19</f>
        <v>136354</v>
      </c>
      <c r="BK19">
        <v>125995</v>
      </c>
      <c r="BL19" s="87">
        <f>+PublicRecipients!AI19+PrivateRecips!AI19+ProprietaryRecps!AI19</f>
        <v>125995</v>
      </c>
      <c r="BM19">
        <v>123748</v>
      </c>
      <c r="BN19" s="87">
        <f>+PublicRecipients!AJ19+PrivateRecips!AJ19+ProprietaryRecps!AJ19</f>
        <v>123748</v>
      </c>
    </row>
    <row r="20" spans="1:66">
      <c r="A20" s="41" t="s">
        <v>31</v>
      </c>
      <c r="B20" s="1">
        <f>(PublicRecipients!B20+PrivateRecips!B20+ProprietaryRecps!B20)</f>
        <v>134686</v>
      </c>
      <c r="C20" s="1">
        <f>(PublicRecipients!C20+PrivateRecips!C20+ProprietaryRecps!C20)</f>
        <v>124082</v>
      </c>
      <c r="D20" s="1">
        <f>(PublicRecipients!D20+PrivateRecips!D20+ProprietaryRecps!D20)</f>
        <v>177783</v>
      </c>
      <c r="E20" s="1">
        <v>222385</v>
      </c>
      <c r="F20" s="1">
        <v>239508</v>
      </c>
      <c r="G20" s="1">
        <v>242510</v>
      </c>
      <c r="H20" s="87">
        <f>(ProprietaryRecps!G20+PrivateRecips!G20+PublicRecipients!G20)</f>
        <v>242510</v>
      </c>
      <c r="I20" s="1">
        <v>265445</v>
      </c>
      <c r="J20" s="87">
        <f>(ProprietaryRecps!H20+PrivateRecips!H20+PublicRecipients!H20)</f>
        <v>265445</v>
      </c>
      <c r="K20" s="1">
        <v>271728</v>
      </c>
      <c r="L20" s="87">
        <f>(ProprietaryRecps!I20+PrivateRecips!I20+PublicRecipients!I20)</f>
        <v>271728</v>
      </c>
      <c r="M20" s="1">
        <v>251109</v>
      </c>
      <c r="N20" s="87">
        <f>(ProprietaryRecps!J20+PrivateRecips!J20+PublicRecipients!J20)</f>
        <v>251109</v>
      </c>
      <c r="O20" s="1">
        <v>252904</v>
      </c>
      <c r="P20" s="87">
        <f>(ProprietaryRecps!K20+PrivateRecips!K20+PublicRecipients!K20)</f>
        <v>252904</v>
      </c>
      <c r="Q20" s="1">
        <v>256081</v>
      </c>
      <c r="R20" s="87">
        <f>(ProprietaryRecps!L20+PrivateRecips!L20+PublicRecipients!L20)</f>
        <v>256081</v>
      </c>
      <c r="S20" s="1">
        <v>267887</v>
      </c>
      <c r="T20" s="87">
        <f>(ProprietaryRecps!M20+PrivateRecips!M20+PublicRecipients!M20)</f>
        <v>267887</v>
      </c>
      <c r="U20" s="1">
        <v>263529</v>
      </c>
      <c r="V20" s="87">
        <f>(ProprietaryRecps!N20+PrivateRecips!N20+PublicRecipients!N20)</f>
        <v>263529</v>
      </c>
      <c r="W20" s="1">
        <v>273511</v>
      </c>
      <c r="X20" s="87">
        <f>(ProprietaryRecps!O20+PrivateRecips!O20+PublicRecipients!O20)</f>
        <v>273511</v>
      </c>
      <c r="Y20" s="1">
        <v>271423</v>
      </c>
      <c r="Z20" s="87">
        <f>(ProprietaryRecps!P20+PrivateRecips!P20+PublicRecipients!P20)</f>
        <v>271423</v>
      </c>
      <c r="AA20" s="1">
        <v>280987</v>
      </c>
      <c r="AB20" s="87">
        <f>(ProprietaryRecps!Q20+PrivateRecips!Q20+PublicRecipients!Q20)</f>
        <v>280987</v>
      </c>
      <c r="AC20" s="1">
        <v>313832</v>
      </c>
      <c r="AD20" s="87">
        <f>(ProprietaryRecps!R20+PrivateRecips!R20+PublicRecipients!R20)</f>
        <v>313832</v>
      </c>
      <c r="AE20" s="1">
        <v>355653</v>
      </c>
      <c r="AF20" s="87">
        <f>(ProprietaryRecps!S20+PrivateRecips!S20+PublicRecipients!S20)</f>
        <v>355653</v>
      </c>
      <c r="AG20" s="1">
        <v>396214</v>
      </c>
      <c r="AH20" s="87">
        <f>(ProprietaryRecps!T20+PrivateRecips!T20+PublicRecipients!T20)</f>
        <v>396214</v>
      </c>
      <c r="AI20" s="1">
        <v>416229</v>
      </c>
      <c r="AJ20" s="87">
        <f>(ProprietaryRecps!U20+PrivateRecips!U20+PublicRecipients!U20)</f>
        <v>416229</v>
      </c>
      <c r="AK20" s="1">
        <v>409184</v>
      </c>
      <c r="AL20" s="87">
        <f>(ProprietaryRecps!V20+PrivateRecips!V20+PublicRecipients!V20)</f>
        <v>409184</v>
      </c>
      <c r="AM20" s="1">
        <v>397738</v>
      </c>
      <c r="AN20" s="87">
        <f>(ProprietaryRecps!W20+PrivateRecips!W20+PublicRecipients!W20)</f>
        <v>397738</v>
      </c>
      <c r="AO20" s="1">
        <v>402425</v>
      </c>
      <c r="AP20" s="87">
        <f>(ProprietaryRecps!X20+PrivateRecips!X20+PublicRecipients!X20)</f>
        <v>402425</v>
      </c>
      <c r="AQ20" s="1">
        <v>434002</v>
      </c>
      <c r="AR20" s="87">
        <f>(ProprietaryRecps!Y20+PrivateRecips!Y20+PublicRecipients!Y20)</f>
        <v>434002</v>
      </c>
      <c r="AS20" s="37">
        <v>579813</v>
      </c>
      <c r="AT20" s="87">
        <f>ProprietaryRecps!Z20+PrivateRecips!Z20+PublicRecipients!Z20</f>
        <v>579813</v>
      </c>
      <c r="AU20" s="37">
        <v>673194</v>
      </c>
      <c r="AV20" s="87">
        <f>+PublicRecipients!AA20+PrivateRecips!AA20+ProprietaryRecps!AA20</f>
        <v>673194</v>
      </c>
      <c r="AW20" s="37">
        <v>684902</v>
      </c>
      <c r="AX20" s="87">
        <f>+PublicRecipients!AB20+PrivateRecips!AB20+ProprietaryRecps!AB20</f>
        <v>684902</v>
      </c>
      <c r="AY20">
        <v>651713</v>
      </c>
      <c r="AZ20" s="87">
        <f>+PublicRecipients!AC20+PrivateRecips!AC20+ProprietaryRecps!AC20</f>
        <v>651713</v>
      </c>
      <c r="BA20">
        <v>628340</v>
      </c>
      <c r="BB20" s="87">
        <f>+PublicRecipients!AD20+PrivateRecips!AD20+ProprietaryRecps!AD20</f>
        <v>628340</v>
      </c>
      <c r="BC20">
        <v>626631</v>
      </c>
      <c r="BD20" s="87">
        <f>+PublicRecipients!AE20+PrivateRecips!AE20+ProprietaryRecps!AE20</f>
        <v>626631</v>
      </c>
      <c r="BE20">
        <v>590449</v>
      </c>
      <c r="BF20" s="87">
        <f>+PublicRecipients!AF20+PrivateRecips!AF20+ProprietaryRecps!AF20</f>
        <v>590449</v>
      </c>
      <c r="BG20">
        <v>585436</v>
      </c>
      <c r="BH20" s="87">
        <f>+PublicRecipients!AG20+PrivateRecips!AG20+ProprietaryRecps!AG20</f>
        <v>585436</v>
      </c>
      <c r="BI20">
        <v>592900</v>
      </c>
      <c r="BJ20" s="87">
        <f>+PublicRecipients!AH20+PrivateRecips!AH20+ProprietaryRecps!AH20</f>
        <v>592900</v>
      </c>
      <c r="BK20">
        <v>581322</v>
      </c>
      <c r="BL20" s="87">
        <f>+PublicRecipients!AI20+PrivateRecips!AI20+ProprietaryRecps!AI20</f>
        <v>581322</v>
      </c>
      <c r="BM20">
        <v>579254</v>
      </c>
      <c r="BN20" s="87">
        <f>+PublicRecipients!AJ20+PrivateRecips!AJ20+ProprietaryRecps!AJ20</f>
        <v>579254</v>
      </c>
    </row>
    <row r="21" spans="1:66">
      <c r="A21" s="41" t="s">
        <v>32</v>
      </c>
      <c r="B21" s="1">
        <f>(PublicRecipients!B21+PrivateRecips!B21+ProprietaryRecps!B21)</f>
        <v>47108</v>
      </c>
      <c r="C21" s="1">
        <f>(PublicRecipients!C21+PrivateRecips!C21+ProprietaryRecps!C21)</f>
        <v>49289</v>
      </c>
      <c r="D21" s="1">
        <f>(PublicRecipients!D21+PrivateRecips!D21+ProprietaryRecps!D21)</f>
        <v>41203</v>
      </c>
      <c r="E21" s="1">
        <v>54228</v>
      </c>
      <c r="F21" s="1">
        <v>60130</v>
      </c>
      <c r="G21" s="1">
        <v>63608</v>
      </c>
      <c r="H21" s="87">
        <f>(ProprietaryRecps!G21+PrivateRecips!G21+PublicRecipients!G21)</f>
        <v>63608</v>
      </c>
      <c r="I21" s="1">
        <v>75296</v>
      </c>
      <c r="J21" s="87">
        <f>(ProprietaryRecps!H21+PrivateRecips!H21+PublicRecipients!H21)</f>
        <v>75296</v>
      </c>
      <c r="K21" s="1">
        <v>83752</v>
      </c>
      <c r="L21" s="87">
        <f>(ProprietaryRecps!I21+PrivateRecips!I21+PublicRecipients!I21)</f>
        <v>83752</v>
      </c>
      <c r="M21" s="1">
        <v>76872</v>
      </c>
      <c r="N21" s="87">
        <f>(ProprietaryRecps!J21+PrivateRecips!J21+PublicRecipients!J21)</f>
        <v>76872</v>
      </c>
      <c r="O21" s="1">
        <v>77252</v>
      </c>
      <c r="P21" s="87">
        <f>(ProprietaryRecps!K21+PrivateRecips!K21+PublicRecipients!K21)</f>
        <v>77252</v>
      </c>
      <c r="Q21" s="1">
        <v>75957</v>
      </c>
      <c r="R21" s="87">
        <f>(ProprietaryRecps!L21+PrivateRecips!L21+PublicRecipients!L21)</f>
        <v>75957</v>
      </c>
      <c r="S21" s="1">
        <v>81441</v>
      </c>
      <c r="T21" s="87">
        <f>(ProprietaryRecps!M21+PrivateRecips!M21+PublicRecipients!M21)</f>
        <v>81441</v>
      </c>
      <c r="U21" s="1">
        <v>81808</v>
      </c>
      <c r="V21" s="87">
        <f>(ProprietaryRecps!N21+PrivateRecips!N21+PublicRecipients!N21)</f>
        <v>81808</v>
      </c>
      <c r="W21" s="1">
        <v>83710</v>
      </c>
      <c r="X21" s="87">
        <f>(ProprietaryRecps!O21+PrivateRecips!O21+PublicRecipients!O21)</f>
        <v>83710</v>
      </c>
      <c r="Y21" s="1">
        <v>80539</v>
      </c>
      <c r="Z21" s="87">
        <f>(ProprietaryRecps!P21+PrivateRecips!P21+PublicRecipients!P21)</f>
        <v>80539</v>
      </c>
      <c r="AA21" s="1">
        <v>79136</v>
      </c>
      <c r="AB21" s="87">
        <f>(ProprietaryRecps!Q21+PrivateRecips!Q21+PublicRecipients!Q21)</f>
        <v>79136</v>
      </c>
      <c r="AC21" s="1">
        <v>84934</v>
      </c>
      <c r="AD21" s="87">
        <f>(ProprietaryRecps!R21+PrivateRecips!R21+PublicRecipients!R21)</f>
        <v>84934</v>
      </c>
      <c r="AE21" s="1">
        <v>91501</v>
      </c>
      <c r="AF21" s="87">
        <f>(ProprietaryRecps!S21+PrivateRecips!S21+PublicRecipients!S21)</f>
        <v>91501</v>
      </c>
      <c r="AG21" s="1">
        <v>96406</v>
      </c>
      <c r="AH21" s="87">
        <f>(ProprietaryRecps!T21+PrivateRecips!T21+PublicRecipients!T21)</f>
        <v>96406</v>
      </c>
      <c r="AI21" s="1">
        <v>99025</v>
      </c>
      <c r="AJ21" s="87">
        <f>(ProprietaryRecps!U21+PrivateRecips!U21+PublicRecipients!U21)</f>
        <v>99025</v>
      </c>
      <c r="AK21" s="1">
        <v>93020</v>
      </c>
      <c r="AL21" s="87">
        <f>(ProprietaryRecps!V21+PrivateRecips!V21+PublicRecipients!V21)</f>
        <v>93020</v>
      </c>
      <c r="AM21" s="1">
        <v>94278</v>
      </c>
      <c r="AN21" s="87">
        <f>(ProprietaryRecps!W21+PrivateRecips!W21+PublicRecipients!W21)</f>
        <v>94278</v>
      </c>
      <c r="AO21" s="1">
        <v>105237</v>
      </c>
      <c r="AP21" s="87">
        <f>(ProprietaryRecps!X21+PrivateRecips!X21+PublicRecipients!X21)</f>
        <v>105237</v>
      </c>
      <c r="AQ21" s="1">
        <v>116621</v>
      </c>
      <c r="AR21" s="87">
        <f>(ProprietaryRecps!Y21+PrivateRecips!Y21+PublicRecipients!Y21)</f>
        <v>116621</v>
      </c>
      <c r="AS21" s="37">
        <v>167960</v>
      </c>
      <c r="AT21" s="87">
        <f>ProprietaryRecps!Z21+PrivateRecips!Z21+PublicRecipients!Z21</f>
        <v>167960</v>
      </c>
      <c r="AU21" s="37">
        <v>199953</v>
      </c>
      <c r="AV21" s="87">
        <f>+PublicRecipients!AA21+PrivateRecips!AA21+ProprietaryRecps!AA21</f>
        <v>199953</v>
      </c>
      <c r="AW21" s="37">
        <v>211457</v>
      </c>
      <c r="AX21" s="87">
        <f>+PublicRecipients!AB21+PrivateRecips!AB21+ProprietaryRecps!AB21</f>
        <v>211457</v>
      </c>
      <c r="AY21">
        <v>208279</v>
      </c>
      <c r="AZ21" s="87">
        <f>+PublicRecipients!AC21+PrivateRecips!AC21+ProprietaryRecps!AC21</f>
        <v>208279</v>
      </c>
      <c r="BA21">
        <v>203453</v>
      </c>
      <c r="BB21" s="87">
        <f>+PublicRecipients!AD21+PrivateRecips!AD21+ProprietaryRecps!AD21</f>
        <v>203453</v>
      </c>
      <c r="BC21">
        <v>204797</v>
      </c>
      <c r="BD21" s="87">
        <f>+PublicRecipients!AE21+PrivateRecips!AE21+ProprietaryRecps!AE21</f>
        <v>204797</v>
      </c>
      <c r="BE21">
        <v>188835</v>
      </c>
      <c r="BF21" s="87">
        <f>+PublicRecipients!AF21+PrivateRecips!AF21+ProprietaryRecps!AF21</f>
        <v>188835</v>
      </c>
      <c r="BG21">
        <v>177328</v>
      </c>
      <c r="BH21" s="87">
        <f>+PublicRecipients!AG21+PrivateRecips!AG21+ProprietaryRecps!AG21</f>
        <v>177328</v>
      </c>
      <c r="BI21">
        <v>174618</v>
      </c>
      <c r="BJ21" s="87">
        <f>+PublicRecipients!AH21+PrivateRecips!AH21+ProprietaryRecps!AH21</f>
        <v>174618</v>
      </c>
      <c r="BK21">
        <v>167021</v>
      </c>
      <c r="BL21" s="87">
        <f>+PublicRecipients!AI21+PrivateRecips!AI21+ProprietaryRecps!AI21</f>
        <v>167021</v>
      </c>
      <c r="BM21">
        <v>163614</v>
      </c>
      <c r="BN21" s="87">
        <f>+PublicRecipients!AJ21+PrivateRecips!AJ21+ProprietaryRecps!AJ21</f>
        <v>163614</v>
      </c>
    </row>
    <row r="22" spans="1:66">
      <c r="A22" s="42" t="s">
        <v>33</v>
      </c>
      <c r="B22" s="1">
        <f>(PublicRecipients!B22+PrivateRecips!B22+ProprietaryRecps!B22)</f>
        <v>17860</v>
      </c>
      <c r="C22" s="1">
        <f>(PublicRecipients!C22+PrivateRecips!C22+ProprietaryRecps!C22)</f>
        <v>22316</v>
      </c>
      <c r="D22" s="1">
        <f>(PublicRecipients!D22+PrivateRecips!D22+ProprietaryRecps!D22)</f>
        <v>21456</v>
      </c>
      <c r="E22" s="1">
        <v>25641</v>
      </c>
      <c r="F22" s="1">
        <v>26826</v>
      </c>
      <c r="G22" s="1">
        <v>27534</v>
      </c>
      <c r="H22" s="87">
        <f>(ProprietaryRecps!G22+PrivateRecips!G22+PublicRecipients!G22)</f>
        <v>27534</v>
      </c>
      <c r="I22" s="1">
        <v>30212</v>
      </c>
      <c r="J22" s="87">
        <f>(ProprietaryRecps!H22+PrivateRecips!H22+PublicRecipients!H22)</f>
        <v>30212</v>
      </c>
      <c r="K22" s="1">
        <v>30632</v>
      </c>
      <c r="L22" s="87">
        <f>(ProprietaryRecps!I22+PrivateRecips!I22+PublicRecipients!I22)</f>
        <v>30632</v>
      </c>
      <c r="M22" s="1">
        <v>29077</v>
      </c>
      <c r="N22" s="87">
        <f>(ProprietaryRecps!J22+PrivateRecips!J22+PublicRecipients!J22)</f>
        <v>29077</v>
      </c>
      <c r="O22" s="1">
        <v>28075</v>
      </c>
      <c r="P22" s="87">
        <f>(ProprietaryRecps!K22+PrivateRecips!K22+PublicRecipients!K22)</f>
        <v>28075</v>
      </c>
      <c r="Q22" s="1">
        <v>27897</v>
      </c>
      <c r="R22" s="87">
        <f>(ProprietaryRecps!L22+PrivateRecips!L22+PublicRecipients!L22)</f>
        <v>27897</v>
      </c>
      <c r="S22" s="1">
        <v>29006</v>
      </c>
      <c r="T22" s="87">
        <f>(ProprietaryRecps!M22+PrivateRecips!M22+PublicRecipients!M22)</f>
        <v>29006</v>
      </c>
      <c r="U22" s="1">
        <v>28408</v>
      </c>
      <c r="V22" s="87">
        <f>(ProprietaryRecps!N22+PrivateRecips!N22+PublicRecipients!N22)</f>
        <v>28408</v>
      </c>
      <c r="W22" s="1">
        <v>28850</v>
      </c>
      <c r="X22" s="87">
        <f>(ProprietaryRecps!O22+PrivateRecips!O22+PublicRecipients!O22)</f>
        <v>28850</v>
      </c>
      <c r="Y22" s="1">
        <v>28109</v>
      </c>
      <c r="Z22" s="87">
        <f>(ProprietaryRecps!P22+PrivateRecips!P22+PublicRecipients!P22)</f>
        <v>28109</v>
      </c>
      <c r="AA22" s="1">
        <v>28916</v>
      </c>
      <c r="AB22" s="87">
        <f>(ProprietaryRecps!Q22+PrivateRecips!Q22+PublicRecipients!Q22)</f>
        <v>28916</v>
      </c>
      <c r="AC22" s="1">
        <v>31822</v>
      </c>
      <c r="AD22" s="87">
        <f>(ProprietaryRecps!R22+PrivateRecips!R22+PublicRecipients!R22)</f>
        <v>31822</v>
      </c>
      <c r="AE22" s="1">
        <v>34732</v>
      </c>
      <c r="AF22" s="87">
        <f>(ProprietaryRecps!S22+PrivateRecips!S22+PublicRecipients!S22)</f>
        <v>34732</v>
      </c>
      <c r="AG22" s="1">
        <v>36853</v>
      </c>
      <c r="AH22" s="87">
        <f>(ProprietaryRecps!T22+PrivateRecips!T22+PublicRecipients!T22)</f>
        <v>36853</v>
      </c>
      <c r="AI22" s="1">
        <v>37743</v>
      </c>
      <c r="AJ22" s="87">
        <f>(ProprietaryRecps!U22+PrivateRecips!U22+PublicRecipients!U22)</f>
        <v>37743</v>
      </c>
      <c r="AK22" s="1">
        <v>35601</v>
      </c>
      <c r="AL22" s="87">
        <f>(ProprietaryRecps!V22+PrivateRecips!V22+PublicRecipients!V22)</f>
        <v>35601</v>
      </c>
      <c r="AM22" s="1">
        <v>35317</v>
      </c>
      <c r="AN22" s="87">
        <f>(ProprietaryRecps!W22+PrivateRecips!W22+PublicRecipients!W22)</f>
        <v>35317</v>
      </c>
      <c r="AO22" s="1">
        <v>37745</v>
      </c>
      <c r="AP22" s="87">
        <f>(ProprietaryRecps!X22+PrivateRecips!X22+PublicRecipients!X22)</f>
        <v>37745</v>
      </c>
      <c r="AQ22" s="1">
        <v>40003</v>
      </c>
      <c r="AR22" s="87">
        <f>(ProprietaryRecps!Y22+PrivateRecips!Y22+PublicRecipients!Y22)</f>
        <v>40003</v>
      </c>
      <c r="AS22" s="37">
        <v>54766</v>
      </c>
      <c r="AT22" s="87">
        <f>ProprietaryRecps!Z22+PrivateRecips!Z22+PublicRecipients!Z22</f>
        <v>54766</v>
      </c>
      <c r="AU22" s="37">
        <v>66431</v>
      </c>
      <c r="AV22" s="87">
        <f>+PublicRecipients!AA22+PrivateRecips!AA22+ProprietaryRecps!AA22</f>
        <v>66431</v>
      </c>
      <c r="AW22" s="37">
        <v>74911</v>
      </c>
      <c r="AX22" s="87">
        <f>+PublicRecipients!AB22+PrivateRecips!AB22+ProprietaryRecps!AB22</f>
        <v>74911</v>
      </c>
      <c r="AY22">
        <v>71131</v>
      </c>
      <c r="AZ22" s="87">
        <f>+PublicRecipients!AC22+PrivateRecips!AC22+ProprietaryRecps!AC22</f>
        <v>71131</v>
      </c>
      <c r="BA22">
        <v>70218</v>
      </c>
      <c r="BB22" s="87">
        <f>+PublicRecipients!AD22+PrivateRecips!AD22+ProprietaryRecps!AD22</f>
        <v>70218</v>
      </c>
      <c r="BC22">
        <v>64187</v>
      </c>
      <c r="BD22" s="87">
        <f>+PublicRecipients!AE22+PrivateRecips!AE22+ProprietaryRecps!AE22</f>
        <v>64187</v>
      </c>
      <c r="BE22">
        <v>58681</v>
      </c>
      <c r="BF22" s="159">
        <f>+PublicRecipients!AF22+PrivateRecips!AF22+ProprietaryRecps!AF22</f>
        <v>58681</v>
      </c>
      <c r="BG22">
        <v>53679</v>
      </c>
      <c r="BH22" s="159">
        <f>+PublicRecipients!AG22+PrivateRecips!AG22+ProprietaryRecps!AG22</f>
        <v>53679</v>
      </c>
      <c r="BI22">
        <v>51135</v>
      </c>
      <c r="BJ22" s="159">
        <f>+PublicRecipients!AH22+PrivateRecips!AH22+ProprietaryRecps!AH22</f>
        <v>51135</v>
      </c>
      <c r="BK22">
        <v>48968</v>
      </c>
      <c r="BL22" s="159">
        <f>+PublicRecipients!AI22+PrivateRecips!AI22+ProprietaryRecps!AI22</f>
        <v>48968</v>
      </c>
      <c r="BM22">
        <v>47559</v>
      </c>
      <c r="BN22" s="159">
        <f>+PublicRecipients!AJ22+PrivateRecips!AJ22+ProprietaryRecps!AJ22</f>
        <v>47559</v>
      </c>
    </row>
    <row r="23" spans="1:66">
      <c r="A23" s="39" t="s">
        <v>34</v>
      </c>
      <c r="B23" s="39">
        <f t="shared" ref="B23:AS23" si="24">SUM(B25:B37)</f>
        <v>0</v>
      </c>
      <c r="C23" s="39">
        <f t="shared" si="24"/>
        <v>0</v>
      </c>
      <c r="D23" s="39">
        <f t="shared" si="24"/>
        <v>0</v>
      </c>
      <c r="E23" s="39">
        <f t="shared" si="24"/>
        <v>0</v>
      </c>
      <c r="F23" s="39">
        <f t="shared" si="24"/>
        <v>0</v>
      </c>
      <c r="G23" s="39">
        <f t="shared" si="24"/>
        <v>0</v>
      </c>
      <c r="H23" s="78">
        <f t="shared" si="24"/>
        <v>0</v>
      </c>
      <c r="I23" s="39">
        <f t="shared" si="24"/>
        <v>0</v>
      </c>
      <c r="J23" s="78">
        <f t="shared" si="24"/>
        <v>0</v>
      </c>
      <c r="K23" s="39">
        <f t="shared" si="24"/>
        <v>0</v>
      </c>
      <c r="L23" s="78">
        <f t="shared" si="24"/>
        <v>0</v>
      </c>
      <c r="M23" s="39">
        <f t="shared" si="24"/>
        <v>0</v>
      </c>
      <c r="N23" s="78">
        <f t="shared" si="24"/>
        <v>0</v>
      </c>
      <c r="O23" s="39">
        <f t="shared" si="24"/>
        <v>0</v>
      </c>
      <c r="P23" s="78">
        <f t="shared" si="24"/>
        <v>0</v>
      </c>
      <c r="Q23" s="39">
        <f t="shared" si="24"/>
        <v>0</v>
      </c>
      <c r="R23" s="78">
        <f t="shared" si="24"/>
        <v>0</v>
      </c>
      <c r="S23" s="39">
        <f t="shared" si="24"/>
        <v>0</v>
      </c>
      <c r="T23" s="78">
        <f t="shared" si="24"/>
        <v>0</v>
      </c>
      <c r="U23" s="39">
        <f t="shared" si="24"/>
        <v>0</v>
      </c>
      <c r="V23" s="78">
        <f t="shared" si="24"/>
        <v>0</v>
      </c>
      <c r="W23" s="39">
        <f t="shared" si="24"/>
        <v>0</v>
      </c>
      <c r="X23" s="78">
        <f t="shared" si="24"/>
        <v>0</v>
      </c>
      <c r="Y23" s="39">
        <f t="shared" si="24"/>
        <v>823159</v>
      </c>
      <c r="Z23" s="78">
        <f>(ProprietaryRecps!P23+PrivateRecips!P23+PublicRecipients!P23)</f>
        <v>823159</v>
      </c>
      <c r="AA23" s="39">
        <f t="shared" si="24"/>
        <v>856967</v>
      </c>
      <c r="AB23" s="78">
        <f>(ProprietaryRecps!Q23+PrivateRecips!Q23+PublicRecipients!Q23)</f>
        <v>856967</v>
      </c>
      <c r="AC23" s="39">
        <f t="shared" si="24"/>
        <v>956232</v>
      </c>
      <c r="AD23" s="78">
        <f>(ProprietaryRecps!R23+PrivateRecips!R23+PublicRecipients!R23)</f>
        <v>956232</v>
      </c>
      <c r="AE23" s="39">
        <f t="shared" si="24"/>
        <v>1039775</v>
      </c>
      <c r="AF23" s="78">
        <f>(ProprietaryRecps!S23+PrivateRecips!S23+PublicRecipients!S23)</f>
        <v>1039775</v>
      </c>
      <c r="AG23" s="39">
        <f t="shared" si="24"/>
        <v>1125977</v>
      </c>
      <c r="AH23" s="78">
        <f>(ProprietaryRecps!T23+PrivateRecips!T23+PublicRecipients!T23)</f>
        <v>1125977</v>
      </c>
      <c r="AI23" s="39">
        <f t="shared" si="24"/>
        <v>1182500</v>
      </c>
      <c r="AJ23" s="78">
        <f>(ProprietaryRecps!U23+PrivateRecips!U23+PublicRecipients!U23)</f>
        <v>1182500</v>
      </c>
      <c r="AK23" s="39">
        <f t="shared" si="24"/>
        <v>1168791</v>
      </c>
      <c r="AL23" s="78">
        <f>(ProprietaryRecps!V23+PrivateRecips!V23+PublicRecipients!V23)</f>
        <v>1168791</v>
      </c>
      <c r="AM23" s="39">
        <f t="shared" si="24"/>
        <v>1160341</v>
      </c>
      <c r="AN23" s="78">
        <f>(ProprietaryRecps!W23+PrivateRecips!W23+PublicRecipients!W23)</f>
        <v>1160341</v>
      </c>
      <c r="AO23" s="39">
        <f t="shared" si="24"/>
        <v>1279226</v>
      </c>
      <c r="AP23" s="78">
        <f>(ProprietaryRecps!X23+PrivateRecips!X23+PublicRecipients!X23)</f>
        <v>1279226</v>
      </c>
      <c r="AQ23" s="39">
        <f t="shared" si="24"/>
        <v>1504210</v>
      </c>
      <c r="AR23" s="78">
        <f>(ProprietaryRecps!Y23+PrivateRecips!Y23+PublicRecipients!Y23)</f>
        <v>1504210</v>
      </c>
      <c r="AS23" s="39">
        <f t="shared" si="24"/>
        <v>2056661</v>
      </c>
      <c r="AT23" s="78">
        <f>ProprietaryRecps!Z23+PrivateRecips!Z23+PublicRecipients!Z23</f>
        <v>2056661</v>
      </c>
      <c r="AU23" s="39">
        <f t="shared" ref="AU23:BA23" si="25">SUM(AU25:AU37)</f>
        <v>2359395</v>
      </c>
      <c r="AV23" s="78">
        <f>+PublicRecipients!AA23+PrivateRecips!AA23+ProprietaryRecps!AA23</f>
        <v>2359395</v>
      </c>
      <c r="AW23" s="39">
        <f t="shared" si="25"/>
        <v>2396759</v>
      </c>
      <c r="AX23" s="78">
        <f>+PublicRecipients!AB23+PrivateRecips!AB23+ProprietaryRecps!AB23</f>
        <v>2396759</v>
      </c>
      <c r="AY23" s="39">
        <f t="shared" si="25"/>
        <v>2340351</v>
      </c>
      <c r="AZ23" s="78">
        <f>+PublicRecipients!AC23+PrivateRecips!AC23+ProprietaryRecps!AC23</f>
        <v>2340351</v>
      </c>
      <c r="BA23" s="39">
        <f t="shared" si="25"/>
        <v>2232938</v>
      </c>
      <c r="BB23" s="78">
        <f>+PublicRecipients!AD23+PrivateRecips!AD23+ProprietaryRecps!AD23</f>
        <v>2232938</v>
      </c>
      <c r="BC23" s="39">
        <f t="shared" ref="BC23:BE23" si="26">SUM(BC25:BC37)</f>
        <v>2173275</v>
      </c>
      <c r="BD23" s="78">
        <f>+PublicRecipients!AE23+PrivateRecips!AE23+ProprietaryRecps!AE23</f>
        <v>2173275</v>
      </c>
      <c r="BE23" s="39">
        <f t="shared" si="26"/>
        <v>1976951</v>
      </c>
      <c r="BF23" s="87">
        <f>+PublicRecipients!AF23+PrivateRecips!AF23+ProprietaryRecps!AF23</f>
        <v>1976951</v>
      </c>
      <c r="BG23" s="39">
        <f t="shared" ref="BG23" si="27">SUM(BG25:BG37)</f>
        <v>1849753</v>
      </c>
      <c r="BH23" s="87">
        <f>+PublicRecipients!AG23+PrivateRecips!AG23+ProprietaryRecps!AG23</f>
        <v>1849753</v>
      </c>
      <c r="BI23" s="39">
        <f t="shared" ref="BI23:BK23" si="28">SUM(BI25:BI37)</f>
        <v>1831628</v>
      </c>
      <c r="BJ23" s="87">
        <f>+PublicRecipients!AH23+PrivateRecips!AH23+ProprietaryRecps!AH23</f>
        <v>1831628</v>
      </c>
      <c r="BK23" s="39">
        <f t="shared" si="28"/>
        <v>1793401</v>
      </c>
      <c r="BL23" s="87">
        <f>+PublicRecipients!AI23+PrivateRecips!AI23+ProprietaryRecps!AI23</f>
        <v>1793401</v>
      </c>
      <c r="BM23" s="39">
        <f t="shared" ref="BM23" si="29">SUM(BM25:BM37)</f>
        <v>1806672</v>
      </c>
      <c r="BN23" s="87">
        <f>+PublicRecipients!AJ23+PrivateRecips!AJ23+ProprietaryRecps!AJ23</f>
        <v>1806672</v>
      </c>
    </row>
    <row r="24" spans="1:66">
      <c r="A24" s="40" t="s">
        <v>113</v>
      </c>
      <c r="B24" s="40">
        <f t="shared" ref="B24:AT24" si="30">(B23/B4)*100</f>
        <v>0</v>
      </c>
      <c r="C24" s="40">
        <f t="shared" si="30"/>
        <v>0</v>
      </c>
      <c r="D24" s="40">
        <f t="shared" si="30"/>
        <v>0</v>
      </c>
      <c r="E24" s="40">
        <f t="shared" si="30"/>
        <v>0</v>
      </c>
      <c r="F24" s="40">
        <f t="shared" si="30"/>
        <v>0</v>
      </c>
      <c r="G24" s="40">
        <f t="shared" si="30"/>
        <v>0</v>
      </c>
      <c r="H24" s="77">
        <f t="shared" si="30"/>
        <v>0</v>
      </c>
      <c r="I24" s="40">
        <f t="shared" si="30"/>
        <v>0</v>
      </c>
      <c r="J24" s="77">
        <f t="shared" si="30"/>
        <v>0</v>
      </c>
      <c r="K24" s="40">
        <f t="shared" si="30"/>
        <v>0</v>
      </c>
      <c r="L24" s="77">
        <f t="shared" si="30"/>
        <v>0</v>
      </c>
      <c r="M24" s="40">
        <f t="shared" si="30"/>
        <v>0</v>
      </c>
      <c r="N24" s="77">
        <f t="shared" si="30"/>
        <v>0</v>
      </c>
      <c r="O24" s="40">
        <f t="shared" si="30"/>
        <v>0</v>
      </c>
      <c r="P24" s="77">
        <f t="shared" si="30"/>
        <v>0</v>
      </c>
      <c r="Q24" s="40">
        <f t="shared" si="30"/>
        <v>0</v>
      </c>
      <c r="R24" s="77">
        <f t="shared" si="30"/>
        <v>0</v>
      </c>
      <c r="S24" s="40">
        <f t="shared" si="30"/>
        <v>0</v>
      </c>
      <c r="T24" s="77">
        <f t="shared" si="30"/>
        <v>0</v>
      </c>
      <c r="U24" s="40">
        <f t="shared" si="30"/>
        <v>0</v>
      </c>
      <c r="V24" s="77">
        <f t="shared" si="30"/>
        <v>0</v>
      </c>
      <c r="W24" s="40">
        <f t="shared" si="30"/>
        <v>0</v>
      </c>
      <c r="X24" s="77">
        <f t="shared" si="30"/>
        <v>0</v>
      </c>
      <c r="Y24" s="40">
        <f t="shared" si="30"/>
        <v>22.938337885281975</v>
      </c>
      <c r="Z24" s="77">
        <f t="shared" si="30"/>
        <v>22.938337885281975</v>
      </c>
      <c r="AA24" s="40">
        <f t="shared" si="30"/>
        <v>23.08055072260796</v>
      </c>
      <c r="AB24" s="77">
        <f t="shared" si="30"/>
        <v>23.08055072260796</v>
      </c>
      <c r="AC24" s="40">
        <f t="shared" si="30"/>
        <v>23.059649231113521</v>
      </c>
      <c r="AD24" s="77">
        <f t="shared" si="30"/>
        <v>23.059649231113521</v>
      </c>
      <c r="AE24" s="40">
        <f t="shared" si="30"/>
        <v>22.735855183245821</v>
      </c>
      <c r="AF24" s="77">
        <f t="shared" si="30"/>
        <v>22.735855183245821</v>
      </c>
      <c r="AG24" s="40">
        <f t="shared" si="30"/>
        <v>22.829838600287385</v>
      </c>
      <c r="AH24" s="77">
        <f t="shared" si="30"/>
        <v>22.829838600287385</v>
      </c>
      <c r="AI24" s="40">
        <f t="shared" si="30"/>
        <v>23.185097070560534</v>
      </c>
      <c r="AJ24" s="77">
        <f t="shared" si="30"/>
        <v>23.185097070560534</v>
      </c>
      <c r="AK24" s="40">
        <f t="shared" si="30"/>
        <v>23.568207275993938</v>
      </c>
      <c r="AL24" s="77">
        <f t="shared" si="30"/>
        <v>23.568207275993938</v>
      </c>
      <c r="AM24" s="40">
        <f t="shared" si="30"/>
        <v>23.430705073114623</v>
      </c>
      <c r="AN24" s="77">
        <f t="shared" si="30"/>
        <v>23.430705073114623</v>
      </c>
      <c r="AO24" s="40">
        <f t="shared" si="30"/>
        <v>24.023686663275022</v>
      </c>
      <c r="AP24" s="77">
        <f t="shared" si="30"/>
        <v>24.023686663275022</v>
      </c>
      <c r="AQ24" s="40">
        <f t="shared" si="30"/>
        <v>25.372916304006065</v>
      </c>
      <c r="AR24" s="77">
        <f t="shared" si="30"/>
        <v>25.372916304006065</v>
      </c>
      <c r="AS24" s="40">
        <f t="shared" si="30"/>
        <v>25.419239393288461</v>
      </c>
      <c r="AT24" s="77">
        <f t="shared" si="30"/>
        <v>25.419239393288461</v>
      </c>
      <c r="AU24" s="40">
        <f t="shared" ref="AU24:AV24" si="31">(AU23/AU4)*100</f>
        <v>25.232829869898893</v>
      </c>
      <c r="AV24" s="77">
        <f t="shared" si="31"/>
        <v>25.232829869898893</v>
      </c>
      <c r="AW24" s="40">
        <f t="shared" ref="AW24:BA24" si="32">(AW23/AW4)*100</f>
        <v>25.348154416981945</v>
      </c>
      <c r="AX24" s="77">
        <f t="shared" si="32"/>
        <v>25.348154416981945</v>
      </c>
      <c r="AY24" s="40">
        <f t="shared" si="32"/>
        <v>26.138306074089197</v>
      </c>
      <c r="AZ24" s="77">
        <f t="shared" ref="AZ24:BC24" si="33">(AZ23/AZ4)*100</f>
        <v>26.138306074089197</v>
      </c>
      <c r="BA24" s="40">
        <f t="shared" si="32"/>
        <v>26.078960830251969</v>
      </c>
      <c r="BB24" s="77">
        <f t="shared" si="33"/>
        <v>26.078960830251969</v>
      </c>
      <c r="BC24" s="40">
        <f t="shared" si="33"/>
        <v>26.193184824434461</v>
      </c>
      <c r="BD24" s="77">
        <f t="shared" ref="BD24:BE24" si="34">(BD23/BD4)*100</f>
        <v>26.193184824434461</v>
      </c>
      <c r="BE24" s="40">
        <f t="shared" si="34"/>
        <v>25.961505631304387</v>
      </c>
      <c r="BF24" s="87">
        <f>+PublicRecipients!AF24+PrivateRecips!AF24+ProprietaryRecps!AF24</f>
        <v>75.596930671917505</v>
      </c>
      <c r="BG24" s="40">
        <f t="shared" ref="BG24" si="35">(BG23/BG4)*100</f>
        <v>25.871651918555234</v>
      </c>
      <c r="BH24" s="87">
        <f>+PublicRecipients!AG24+PrivateRecips!AG24+ProprietaryRecps!AG24</f>
        <v>75.738727789054948</v>
      </c>
      <c r="BI24" s="40">
        <f t="shared" ref="BI24:BK24" si="36">(BI23/BI4)*100</f>
        <v>25.844603723310062</v>
      </c>
      <c r="BJ24" s="87">
        <f>+PublicRecipients!AH24+PrivateRecips!AH24+ProprietaryRecps!AH24</f>
        <v>77.083720212455617</v>
      </c>
      <c r="BK24" s="40">
        <f t="shared" si="36"/>
        <v>26.182057023244553</v>
      </c>
      <c r="BL24" s="87">
        <f>+PublicRecipients!AI24+PrivateRecips!AI24+ProprietaryRecps!AI24</f>
        <v>80.204272648234834</v>
      </c>
      <c r="BM24" s="40">
        <f t="shared" ref="BM24" si="37">(BM23/BM4)*100</f>
        <v>26.864587710587756</v>
      </c>
      <c r="BN24" s="87">
        <f>+PublicRecipients!AJ24+PrivateRecips!AJ24+ProprietaryRecps!AJ24</f>
        <v>82.150191311745573</v>
      </c>
    </row>
    <row r="25" spans="1:66">
      <c r="A25" s="41" t="s">
        <v>35</v>
      </c>
      <c r="H25" s="88"/>
      <c r="J25" s="88"/>
      <c r="L25" s="88"/>
      <c r="N25" s="88"/>
      <c r="P25" s="88"/>
      <c r="R25" s="88"/>
      <c r="T25" s="88"/>
      <c r="V25" s="88"/>
      <c r="W25" s="1"/>
      <c r="X25" s="88"/>
      <c r="Y25" s="1">
        <v>3964</v>
      </c>
      <c r="Z25" s="88">
        <f>(ProprietaryRecps!P25+PrivateRecips!P25+PublicRecipients!P25)</f>
        <v>3964</v>
      </c>
      <c r="AA25" s="1">
        <v>3917</v>
      </c>
      <c r="AB25" s="88">
        <f>(ProprietaryRecps!Q25+PrivateRecips!Q25+PublicRecipients!Q25)</f>
        <v>3917</v>
      </c>
      <c r="AC25" s="1">
        <v>4014</v>
      </c>
      <c r="AD25" s="88">
        <f>(ProprietaryRecps!R25+PrivateRecips!R25+PublicRecipients!R25)</f>
        <v>4014</v>
      </c>
      <c r="AE25" s="1">
        <v>4568</v>
      </c>
      <c r="AF25" s="88">
        <f>(ProprietaryRecps!S25+PrivateRecips!S25+PublicRecipients!S25)</f>
        <v>4568</v>
      </c>
      <c r="AG25" s="1">
        <v>4743</v>
      </c>
      <c r="AH25" s="88">
        <f>(ProprietaryRecps!T25+PrivateRecips!T25+PublicRecipients!T25)</f>
        <v>4743</v>
      </c>
      <c r="AI25" s="1">
        <v>4816</v>
      </c>
      <c r="AJ25" s="88">
        <f>(ProprietaryRecps!U25+PrivateRecips!U25+PublicRecipients!U25)</f>
        <v>4816</v>
      </c>
      <c r="AK25" s="1">
        <v>4674</v>
      </c>
      <c r="AL25" s="88">
        <f>(ProprietaryRecps!V25+PrivateRecips!V25+PublicRecipients!V25)</f>
        <v>4674</v>
      </c>
      <c r="AM25" s="1">
        <v>4736</v>
      </c>
      <c r="AN25" s="88">
        <f>(ProprietaryRecps!W25+PrivateRecips!W25+PublicRecipients!W25)</f>
        <v>4736</v>
      </c>
      <c r="AO25" s="1">
        <v>4906</v>
      </c>
      <c r="AP25" s="88">
        <f>(ProprietaryRecps!X25+PrivateRecips!X25+PublicRecipients!X25)</f>
        <v>4906</v>
      </c>
      <c r="AQ25" s="1">
        <v>5458</v>
      </c>
      <c r="AR25" s="88">
        <f>(ProprietaryRecps!Y25+PrivateRecips!Y25+PublicRecipients!Y25)</f>
        <v>5458</v>
      </c>
      <c r="AS25" s="37">
        <v>7910</v>
      </c>
      <c r="AT25" s="88">
        <f>ProprietaryRecps!Z25+PrivateRecips!Z25+PublicRecipients!Z25</f>
        <v>7910</v>
      </c>
      <c r="AU25" s="37">
        <v>11468</v>
      </c>
      <c r="AV25" s="88">
        <f>+PublicRecipients!AA25+PrivateRecips!AA25+ProprietaryRecps!AA25</f>
        <v>11468</v>
      </c>
      <c r="AW25" s="37">
        <v>12753</v>
      </c>
      <c r="AX25" s="88">
        <f>+PublicRecipients!AB25+PrivateRecips!AB25+ProprietaryRecps!AB25</f>
        <v>12753</v>
      </c>
      <c r="AY25">
        <v>12297</v>
      </c>
      <c r="AZ25" s="88">
        <f>+PublicRecipients!AC25+PrivateRecips!AC25+ProprietaryRecps!AC25</f>
        <v>12297</v>
      </c>
      <c r="BA25">
        <v>12096</v>
      </c>
      <c r="BB25" s="88">
        <f>+PublicRecipients!AD25+PrivateRecips!AD25+ProprietaryRecps!AD25</f>
        <v>12096</v>
      </c>
      <c r="BC25">
        <v>8061</v>
      </c>
      <c r="BD25" s="88">
        <f>+PublicRecipients!AE25+PrivateRecips!AE25+ProprietaryRecps!AE25</f>
        <v>8061</v>
      </c>
      <c r="BE25">
        <v>7313</v>
      </c>
      <c r="BF25" s="87">
        <f>+PublicRecipients!AF25+PrivateRecips!AF25+ProprietaryRecps!AF25</f>
        <v>7313</v>
      </c>
      <c r="BG25">
        <v>6813</v>
      </c>
      <c r="BH25" s="87">
        <f>+PublicRecipients!AG25+PrivateRecips!AG25+ProprietaryRecps!AG25</f>
        <v>6813</v>
      </c>
      <c r="BI25">
        <v>6830</v>
      </c>
      <c r="BJ25" s="87">
        <f>+PublicRecipients!AH25+PrivateRecips!AH25+ProprietaryRecps!AH25</f>
        <v>6830</v>
      </c>
      <c r="BK25">
        <v>6726</v>
      </c>
      <c r="BL25" s="87">
        <f>+PublicRecipients!AI25+PrivateRecips!AI25+ProprietaryRecps!AI25</f>
        <v>6726</v>
      </c>
      <c r="BM25">
        <v>6049</v>
      </c>
      <c r="BN25" s="87">
        <f>+PublicRecipients!AJ25+PrivateRecips!AJ25+ProprietaryRecps!AJ25</f>
        <v>6049</v>
      </c>
    </row>
    <row r="26" spans="1:66">
      <c r="A26" s="41" t="s">
        <v>36</v>
      </c>
      <c r="H26" s="88"/>
      <c r="J26" s="88"/>
      <c r="L26" s="88"/>
      <c r="N26" s="88"/>
      <c r="P26" s="88"/>
      <c r="R26" s="88"/>
      <c r="T26" s="88"/>
      <c r="V26" s="88"/>
      <c r="W26" s="1"/>
      <c r="X26" s="88"/>
      <c r="Y26" s="1">
        <v>80205</v>
      </c>
      <c r="Z26" s="88">
        <f>(ProprietaryRecps!P26+PrivateRecips!P26+PublicRecipients!P26)</f>
        <v>80205</v>
      </c>
      <c r="AA26" s="1">
        <v>89553</v>
      </c>
      <c r="AB26" s="88">
        <f>(ProprietaryRecps!Q26+PrivateRecips!Q26+PublicRecipients!Q26)</f>
        <v>89553</v>
      </c>
      <c r="AC26" s="1">
        <v>106968</v>
      </c>
      <c r="AD26" s="88">
        <f>(ProprietaryRecps!R26+PrivateRecips!R26+PublicRecipients!R26)</f>
        <v>106968</v>
      </c>
      <c r="AE26" s="1">
        <v>124224</v>
      </c>
      <c r="AF26" s="88">
        <f>(ProprietaryRecps!S26+PrivateRecips!S26+PublicRecipients!S26)</f>
        <v>124224</v>
      </c>
      <c r="AG26" s="1">
        <v>157665</v>
      </c>
      <c r="AH26" s="88">
        <f>(ProprietaryRecps!T26+PrivateRecips!T26+PublicRecipients!T26)</f>
        <v>157665</v>
      </c>
      <c r="AI26" s="1">
        <v>187716</v>
      </c>
      <c r="AJ26" s="88">
        <f>(ProprietaryRecps!U26+PrivateRecips!U26+PublicRecipients!U26)</f>
        <v>187716</v>
      </c>
      <c r="AK26" s="1">
        <v>203116</v>
      </c>
      <c r="AL26" s="88">
        <f>(ProprietaryRecps!V26+PrivateRecips!V26+PublicRecipients!V26)</f>
        <v>203116</v>
      </c>
      <c r="AM26" s="1">
        <v>220844</v>
      </c>
      <c r="AN26" s="88">
        <f>(ProprietaryRecps!W26+PrivateRecips!W26+PublicRecipients!W26)</f>
        <v>220844</v>
      </c>
      <c r="AO26" s="1">
        <v>271998</v>
      </c>
      <c r="AP26" s="88">
        <f>(ProprietaryRecps!X26+PrivateRecips!X26+PublicRecipients!X26)</f>
        <v>271998</v>
      </c>
      <c r="AQ26" s="1">
        <v>363236</v>
      </c>
      <c r="AR26" s="88">
        <f>(ProprietaryRecps!Y26+PrivateRecips!Y26+PublicRecipients!Y26)</f>
        <v>363236</v>
      </c>
      <c r="AS26" s="37">
        <v>539183</v>
      </c>
      <c r="AT26" s="88">
        <f>ProprietaryRecps!Z26+PrivateRecips!Z26+PublicRecipients!Z26</f>
        <v>539183</v>
      </c>
      <c r="AU26" s="37">
        <v>554925</v>
      </c>
      <c r="AV26" s="88">
        <f>+PublicRecipients!AA26+PrivateRecips!AA26+ProprietaryRecps!AA26</f>
        <v>554925</v>
      </c>
      <c r="AW26" s="37">
        <v>535028</v>
      </c>
      <c r="AX26" s="88">
        <f>+PublicRecipients!AB26+PrivateRecips!AB26+ProprietaryRecps!AB26</f>
        <v>535028</v>
      </c>
      <c r="AY26">
        <v>477097</v>
      </c>
      <c r="AZ26" s="88">
        <f>+PublicRecipients!AC26+PrivateRecips!AC26+ProprietaryRecps!AC26</f>
        <v>477097</v>
      </c>
      <c r="BA26">
        <v>423970</v>
      </c>
      <c r="BB26" s="88">
        <f>+PublicRecipients!AD26+PrivateRecips!AD26+ProprietaryRecps!AD26</f>
        <v>423970</v>
      </c>
      <c r="BC26">
        <v>385596</v>
      </c>
      <c r="BD26" s="88">
        <f>+PublicRecipients!AE26+PrivateRecips!AE26+ProprietaryRecps!AE26</f>
        <v>385596</v>
      </c>
      <c r="BE26">
        <v>317314</v>
      </c>
      <c r="BF26" s="87">
        <f>+PublicRecipients!AF26+PrivateRecips!AF26+ProprietaryRecps!AF26</f>
        <v>317314</v>
      </c>
      <c r="BG26">
        <v>274765</v>
      </c>
      <c r="BH26" s="87">
        <f>+PublicRecipients!AG26+PrivateRecips!AG26+ProprietaryRecps!AG26</f>
        <v>274765</v>
      </c>
      <c r="BI26">
        <v>250200</v>
      </c>
      <c r="BJ26" s="87">
        <f>+PublicRecipients!AH26+PrivateRecips!AH26+ProprietaryRecps!AH26</f>
        <v>250200</v>
      </c>
      <c r="BK26">
        <v>263256</v>
      </c>
      <c r="BL26" s="87">
        <f>+PublicRecipients!AI26+PrivateRecips!AI26+ProprietaryRecps!AI26</f>
        <v>263256</v>
      </c>
      <c r="BM26">
        <v>277572</v>
      </c>
      <c r="BN26" s="87">
        <f>+PublicRecipients!AJ26+PrivateRecips!AJ26+ProprietaryRecps!AJ26</f>
        <v>277572</v>
      </c>
    </row>
    <row r="27" spans="1:66">
      <c r="A27" s="41" t="s">
        <v>37</v>
      </c>
      <c r="H27" s="88"/>
      <c r="J27" s="88"/>
      <c r="L27" s="88"/>
      <c r="N27" s="88"/>
      <c r="P27" s="88"/>
      <c r="R27" s="88"/>
      <c r="T27" s="88"/>
      <c r="V27" s="88"/>
      <c r="W27" s="1"/>
      <c r="X27" s="88"/>
      <c r="Y27" s="1">
        <v>445589</v>
      </c>
      <c r="Z27" s="88">
        <f>(ProprietaryRecps!P27+PrivateRecips!P27+PublicRecipients!P27)</f>
        <v>445589</v>
      </c>
      <c r="AA27" s="1">
        <v>456209</v>
      </c>
      <c r="AB27" s="88">
        <f>(ProprietaryRecps!Q27+PrivateRecips!Q27+PublicRecipients!Q27)</f>
        <v>456209</v>
      </c>
      <c r="AC27" s="1">
        <v>500553</v>
      </c>
      <c r="AD27" s="88">
        <f>(ProprietaryRecps!R27+PrivateRecips!R27+PublicRecipients!R27)</f>
        <v>500553</v>
      </c>
      <c r="AE27" s="1">
        <v>528609</v>
      </c>
      <c r="AF27" s="88">
        <f>(ProprietaryRecps!S27+PrivateRecips!S27+PublicRecipients!S27)</f>
        <v>528609</v>
      </c>
      <c r="AG27" s="1">
        <v>551533</v>
      </c>
      <c r="AH27" s="88">
        <f>(ProprietaryRecps!T27+PrivateRecips!T27+PublicRecipients!T27)</f>
        <v>551533</v>
      </c>
      <c r="AI27" s="1">
        <v>565646</v>
      </c>
      <c r="AJ27" s="88">
        <f>(ProprietaryRecps!U27+PrivateRecips!U27+PublicRecipients!U27)</f>
        <v>565646</v>
      </c>
      <c r="AK27" s="1">
        <v>553444</v>
      </c>
      <c r="AL27" s="88">
        <f>(ProprietaryRecps!V27+PrivateRecips!V27+PublicRecipients!V27)</f>
        <v>553444</v>
      </c>
      <c r="AM27" s="1">
        <v>545935</v>
      </c>
      <c r="AN27" s="88">
        <f>(ProprietaryRecps!W27+PrivateRecips!W27+PublicRecipients!W27)</f>
        <v>545935</v>
      </c>
      <c r="AO27" s="1">
        <v>593519</v>
      </c>
      <c r="AP27" s="88">
        <f>(ProprietaryRecps!X27+PrivateRecips!X27+PublicRecipients!X27)</f>
        <v>593519</v>
      </c>
      <c r="AQ27" s="1">
        <v>681650</v>
      </c>
      <c r="AR27" s="88">
        <f>(ProprietaryRecps!Y27+PrivateRecips!Y27+PublicRecipients!Y27)</f>
        <v>681650</v>
      </c>
      <c r="AS27" s="37">
        <v>883554</v>
      </c>
      <c r="AT27" s="88">
        <f>ProprietaryRecps!Z27+PrivateRecips!Z27+PublicRecipients!Z27</f>
        <v>883554</v>
      </c>
      <c r="AU27" s="37">
        <v>1041270</v>
      </c>
      <c r="AV27" s="88">
        <f>+PublicRecipients!AA27+PrivateRecips!AA27+ProprietaryRecps!AA27</f>
        <v>1041270</v>
      </c>
      <c r="AW27" s="37">
        <v>1073339</v>
      </c>
      <c r="AX27" s="88">
        <f>+PublicRecipients!AB27+PrivateRecips!AB27+ProprietaryRecps!AB27</f>
        <v>1073339</v>
      </c>
      <c r="AY27">
        <v>1097822</v>
      </c>
      <c r="AZ27" s="88">
        <f>+PublicRecipients!AC27+PrivateRecips!AC27+ProprietaryRecps!AC27</f>
        <v>1097822</v>
      </c>
      <c r="BA27">
        <v>1084026</v>
      </c>
      <c r="BB27" s="88">
        <f>+PublicRecipients!AD27+PrivateRecips!AD27+ProprietaryRecps!AD27</f>
        <v>1084026</v>
      </c>
      <c r="BC27">
        <v>1092610</v>
      </c>
      <c r="BD27" s="88">
        <f>+PublicRecipients!AE27+PrivateRecips!AE27+ProprietaryRecps!AE27</f>
        <v>1092610</v>
      </c>
      <c r="BE27">
        <v>1021930</v>
      </c>
      <c r="BF27" s="87">
        <f>+PublicRecipients!AF27+PrivateRecips!AF27+ProprietaryRecps!AF27</f>
        <v>1021930</v>
      </c>
      <c r="BG27">
        <v>967001</v>
      </c>
      <c r="BH27" s="87">
        <f>+PublicRecipients!AG27+PrivateRecips!AG27+ProprietaryRecps!AG27</f>
        <v>967001</v>
      </c>
      <c r="BI27">
        <v>967983</v>
      </c>
      <c r="BJ27" s="87">
        <f>+PublicRecipients!AH27+PrivateRecips!AH27+ProprietaryRecps!AH27</f>
        <v>967983</v>
      </c>
      <c r="BK27">
        <v>933268</v>
      </c>
      <c r="BL27" s="87">
        <f>+PublicRecipients!AI27+PrivateRecips!AI27+ProprietaryRecps!AI27</f>
        <v>933268</v>
      </c>
      <c r="BM27">
        <v>944918</v>
      </c>
      <c r="BN27" s="87">
        <f>+PublicRecipients!AJ27+PrivateRecips!AJ27+ProprietaryRecps!AJ27</f>
        <v>944918</v>
      </c>
    </row>
    <row r="28" spans="1:66">
      <c r="A28" s="41" t="s">
        <v>38</v>
      </c>
      <c r="H28" s="88"/>
      <c r="J28" s="88"/>
      <c r="L28" s="88"/>
      <c r="N28" s="88"/>
      <c r="P28" s="88"/>
      <c r="R28" s="88"/>
      <c r="T28" s="88"/>
      <c r="V28" s="88"/>
      <c r="W28" s="1"/>
      <c r="X28" s="88"/>
      <c r="Y28" s="1">
        <v>49051</v>
      </c>
      <c r="Z28" s="88">
        <f>(ProprietaryRecps!P28+PrivateRecips!P28+PublicRecipients!P28)</f>
        <v>49051</v>
      </c>
      <c r="AA28" s="1">
        <v>50915</v>
      </c>
      <c r="AB28" s="88">
        <f>(ProprietaryRecps!Q28+PrivateRecips!Q28+PublicRecipients!Q28)</f>
        <v>50915</v>
      </c>
      <c r="AC28" s="1">
        <v>56799</v>
      </c>
      <c r="AD28" s="88">
        <f>(ProprietaryRecps!R28+PrivateRecips!R28+PublicRecipients!R28)</f>
        <v>56799</v>
      </c>
      <c r="AE28" s="1">
        <v>65070</v>
      </c>
      <c r="AF28" s="88">
        <f>(ProprietaryRecps!S28+PrivateRecips!S28+PublicRecipients!S28)</f>
        <v>65070</v>
      </c>
      <c r="AG28" s="1">
        <v>72999</v>
      </c>
      <c r="AH28" s="88">
        <f>(ProprietaryRecps!T28+PrivateRecips!T28+PublicRecipients!T28)</f>
        <v>72999</v>
      </c>
      <c r="AI28" s="1">
        <v>80923</v>
      </c>
      <c r="AJ28" s="88">
        <f>(ProprietaryRecps!U28+PrivateRecips!U28+PublicRecipients!U28)</f>
        <v>80923</v>
      </c>
      <c r="AK28" s="1">
        <v>83486</v>
      </c>
      <c r="AL28" s="88">
        <f>(ProprietaryRecps!V28+PrivateRecips!V28+PublicRecipients!V28)</f>
        <v>83486</v>
      </c>
      <c r="AM28" s="1">
        <v>80148</v>
      </c>
      <c r="AN28" s="88">
        <f>(ProprietaryRecps!W28+PrivateRecips!W28+PublicRecipients!W28)</f>
        <v>80148</v>
      </c>
      <c r="AO28" s="1">
        <v>88133</v>
      </c>
      <c r="AP28" s="88">
        <f>(ProprietaryRecps!X28+PrivateRecips!X28+PublicRecipients!X28)</f>
        <v>88133</v>
      </c>
      <c r="AQ28" s="1">
        <v>97518</v>
      </c>
      <c r="AR28" s="88">
        <f>(ProprietaryRecps!Y28+PrivateRecips!Y28+PublicRecipients!Y28)</f>
        <v>97518</v>
      </c>
      <c r="AS28" s="37">
        <v>133242</v>
      </c>
      <c r="AT28" s="88">
        <f>ProprietaryRecps!Z28+PrivateRecips!Z28+PublicRecipients!Z28</f>
        <v>133242</v>
      </c>
      <c r="AU28" s="37">
        <v>162198</v>
      </c>
      <c r="AV28" s="88">
        <f>+PublicRecipients!AA28+PrivateRecips!AA28+ProprietaryRecps!AA28</f>
        <v>162198</v>
      </c>
      <c r="AW28" s="37">
        <v>161209</v>
      </c>
      <c r="AX28" s="88">
        <f>+PublicRecipients!AB28+PrivateRecips!AB28+ProprietaryRecps!AB28</f>
        <v>161209</v>
      </c>
      <c r="AY28">
        <v>150618</v>
      </c>
      <c r="AZ28" s="88">
        <f>+PublicRecipients!AC28+PrivateRecips!AC28+ProprietaryRecps!AC28</f>
        <v>150618</v>
      </c>
      <c r="BA28">
        <v>142927</v>
      </c>
      <c r="BB28" s="88">
        <f>+PublicRecipients!AD28+PrivateRecips!AD28+ProprietaryRecps!AD28</f>
        <v>142927</v>
      </c>
      <c r="BC28">
        <v>137189</v>
      </c>
      <c r="BD28" s="88">
        <f>+PublicRecipients!AE28+PrivateRecips!AE28+ProprietaryRecps!AE28</f>
        <v>137189</v>
      </c>
      <c r="BE28">
        <v>123872</v>
      </c>
      <c r="BF28" s="87">
        <f>+PublicRecipients!AF28+PrivateRecips!AF28+ProprietaryRecps!AF28</f>
        <v>123872</v>
      </c>
      <c r="BG28">
        <v>118517</v>
      </c>
      <c r="BH28" s="87">
        <f>+PublicRecipients!AG28+PrivateRecips!AG28+ProprietaryRecps!AG28</f>
        <v>118517</v>
      </c>
      <c r="BI28">
        <v>118824</v>
      </c>
      <c r="BJ28" s="87">
        <f>+PublicRecipients!AH28+PrivateRecips!AH28+ProprietaryRecps!AH28</f>
        <v>118824</v>
      </c>
      <c r="BK28">
        <v>117075</v>
      </c>
      <c r="BL28" s="87">
        <f>+PublicRecipients!AI28+PrivateRecips!AI28+ProprietaryRecps!AI28</f>
        <v>117075</v>
      </c>
      <c r="BM28">
        <v>117797</v>
      </c>
      <c r="BN28" s="87">
        <f>+PublicRecipients!AJ28+PrivateRecips!AJ28+ProprietaryRecps!AJ28</f>
        <v>117797</v>
      </c>
    </row>
    <row r="29" spans="1:66">
      <c r="A29" s="41" t="s">
        <v>39</v>
      </c>
      <c r="H29" s="88"/>
      <c r="J29" s="88"/>
      <c r="L29" s="88"/>
      <c r="N29" s="88"/>
      <c r="P29" s="88"/>
      <c r="R29" s="88"/>
      <c r="T29" s="88"/>
      <c r="V29" s="88"/>
      <c r="W29" s="1"/>
      <c r="X29" s="88"/>
      <c r="Y29" s="1">
        <v>10807</v>
      </c>
      <c r="Z29" s="88">
        <f>(ProprietaryRecps!P29+PrivateRecips!P29+PublicRecipients!P29)</f>
        <v>10807</v>
      </c>
      <c r="AA29" s="1">
        <v>11012</v>
      </c>
      <c r="AB29" s="88">
        <f>(ProprietaryRecps!Q29+PrivateRecips!Q29+PublicRecipients!Q29)</f>
        <v>11012</v>
      </c>
      <c r="AC29" s="1">
        <v>11809</v>
      </c>
      <c r="AD29" s="88">
        <f>(ProprietaryRecps!R29+PrivateRecips!R29+PublicRecipients!R29)</f>
        <v>11809</v>
      </c>
      <c r="AE29" s="1">
        <v>12431</v>
      </c>
      <c r="AF29" s="88">
        <f>(ProprietaryRecps!S29+PrivateRecips!S29+PublicRecipients!S29)</f>
        <v>12431</v>
      </c>
      <c r="AG29" s="1">
        <v>12501</v>
      </c>
      <c r="AH29" s="88">
        <f>(ProprietaryRecps!T29+PrivateRecips!T29+PublicRecipients!T29)</f>
        <v>12501</v>
      </c>
      <c r="AI29" s="1">
        <v>12228</v>
      </c>
      <c r="AJ29" s="88">
        <f>(ProprietaryRecps!U29+PrivateRecips!U29+PublicRecipients!U29)</f>
        <v>12228</v>
      </c>
      <c r="AK29" s="1">
        <v>11144</v>
      </c>
      <c r="AL29" s="88">
        <f>(ProprietaryRecps!V29+PrivateRecips!V29+PublicRecipients!V29)</f>
        <v>11144</v>
      </c>
      <c r="AM29" s="1">
        <v>10320</v>
      </c>
      <c r="AN29" s="88">
        <f>(ProprietaryRecps!W29+PrivateRecips!W29+PublicRecipients!W29)</f>
        <v>10320</v>
      </c>
      <c r="AO29" s="1">
        <v>11151</v>
      </c>
      <c r="AP29" s="88">
        <f>(ProprietaryRecps!X29+PrivateRecips!X29+PublicRecipients!X29)</f>
        <v>11151</v>
      </c>
      <c r="AQ29" s="1">
        <v>12204</v>
      </c>
      <c r="AR29" s="88">
        <f>(ProprietaryRecps!Y29+PrivateRecips!Y29+PublicRecipients!Y29)</f>
        <v>12204</v>
      </c>
      <c r="AS29" s="37">
        <v>17429</v>
      </c>
      <c r="AT29" s="88">
        <f>ProprietaryRecps!Z29+PrivateRecips!Z29+PublicRecipients!Z29</f>
        <v>17429</v>
      </c>
      <c r="AU29" s="37">
        <v>21459</v>
      </c>
      <c r="AV29" s="88">
        <f>+PublicRecipients!AA29+PrivateRecips!AA29+ProprietaryRecps!AA29</f>
        <v>21459</v>
      </c>
      <c r="AW29" s="37">
        <v>23337</v>
      </c>
      <c r="AX29" s="88">
        <f>+PublicRecipients!AB29+PrivateRecips!AB29+ProprietaryRecps!AB29</f>
        <v>23337</v>
      </c>
      <c r="AY29">
        <v>23703</v>
      </c>
      <c r="AZ29" s="88">
        <f>+PublicRecipients!AC29+PrivateRecips!AC29+ProprietaryRecps!AC29</f>
        <v>23703</v>
      </c>
      <c r="BA29">
        <v>22984</v>
      </c>
      <c r="BB29" s="88">
        <f>+PublicRecipients!AD29+PrivateRecips!AD29+ProprietaryRecps!AD29</f>
        <v>22984</v>
      </c>
      <c r="BC29">
        <v>22074</v>
      </c>
      <c r="BD29" s="88">
        <f>+PublicRecipients!AE29+PrivateRecips!AE29+ProprietaryRecps!AE29</f>
        <v>22074</v>
      </c>
      <c r="BE29">
        <v>20655</v>
      </c>
      <c r="BF29" s="87">
        <f>+PublicRecipients!AF29+PrivateRecips!AF29+ProprietaryRecps!AF29</f>
        <v>20655</v>
      </c>
      <c r="BG29">
        <v>18663</v>
      </c>
      <c r="BH29" s="87">
        <f>+PublicRecipients!AG29+PrivateRecips!AG29+ProprietaryRecps!AG29</f>
        <v>18663</v>
      </c>
      <c r="BI29">
        <v>18268</v>
      </c>
      <c r="BJ29" s="87">
        <f>+PublicRecipients!AH29+PrivateRecips!AH29+ProprietaryRecps!AH29</f>
        <v>18268</v>
      </c>
      <c r="BK29">
        <v>16828</v>
      </c>
      <c r="BL29" s="87">
        <f>+PublicRecipients!AI29+PrivateRecips!AI29+ProprietaryRecps!AI29</f>
        <v>16828</v>
      </c>
      <c r="BM29">
        <v>16212</v>
      </c>
      <c r="BN29" s="87">
        <f>+PublicRecipients!AJ29+PrivateRecips!AJ29+ProprietaryRecps!AJ29</f>
        <v>16212</v>
      </c>
    </row>
    <row r="30" spans="1:66">
      <c r="A30" s="41" t="s">
        <v>40</v>
      </c>
      <c r="H30" s="88"/>
      <c r="J30" s="88"/>
      <c r="L30" s="88"/>
      <c r="N30" s="88"/>
      <c r="P30" s="88"/>
      <c r="R30" s="88"/>
      <c r="T30" s="88"/>
      <c r="V30" s="88"/>
      <c r="W30" s="1"/>
      <c r="X30" s="88"/>
      <c r="Y30" s="1">
        <v>20836</v>
      </c>
      <c r="Z30" s="88">
        <f>(ProprietaryRecps!P30+PrivateRecips!P30+PublicRecipients!P30)</f>
        <v>20836</v>
      </c>
      <c r="AA30" s="1">
        <v>21653</v>
      </c>
      <c r="AB30" s="88">
        <f>(ProprietaryRecps!Q30+PrivateRecips!Q30+PublicRecipients!Q30)</f>
        <v>21653</v>
      </c>
      <c r="AC30" s="1">
        <v>24692</v>
      </c>
      <c r="AD30" s="88">
        <f>(ProprietaryRecps!R30+PrivateRecips!R30+PublicRecipients!R30)</f>
        <v>24692</v>
      </c>
      <c r="AE30" s="1">
        <v>28236</v>
      </c>
      <c r="AF30" s="88">
        <f>(ProprietaryRecps!S30+PrivateRecips!S30+PublicRecipients!S30)</f>
        <v>28236</v>
      </c>
      <c r="AG30" s="1">
        <v>31116</v>
      </c>
      <c r="AH30" s="88">
        <f>(ProprietaryRecps!T30+PrivateRecips!T30+PublicRecipients!T30)</f>
        <v>31116</v>
      </c>
      <c r="AI30" s="1">
        <v>31618</v>
      </c>
      <c r="AJ30" s="88">
        <f>(ProprietaryRecps!U30+PrivateRecips!U30+PublicRecipients!U30)</f>
        <v>31618</v>
      </c>
      <c r="AK30" s="1">
        <v>30587</v>
      </c>
      <c r="AL30" s="88">
        <f>(ProprietaryRecps!V30+PrivateRecips!V30+PublicRecipients!V30)</f>
        <v>30587</v>
      </c>
      <c r="AM30" s="1">
        <v>28765</v>
      </c>
      <c r="AN30" s="88">
        <f>(ProprietaryRecps!W30+PrivateRecips!W30+PublicRecipients!W30)</f>
        <v>28765</v>
      </c>
      <c r="AO30" s="1">
        <v>29520</v>
      </c>
      <c r="AP30" s="88">
        <f>(ProprietaryRecps!X30+PrivateRecips!X30+PublicRecipients!X30)</f>
        <v>29520</v>
      </c>
      <c r="AQ30" s="1">
        <v>31581</v>
      </c>
      <c r="AR30" s="88">
        <f>(ProprietaryRecps!Y30+PrivateRecips!Y30+PublicRecipients!Y30)</f>
        <v>31581</v>
      </c>
      <c r="AS30" s="37">
        <v>40148</v>
      </c>
      <c r="AT30" s="88">
        <f>ProprietaryRecps!Z30+PrivateRecips!Z30+PublicRecipients!Z30</f>
        <v>40148</v>
      </c>
      <c r="AU30" s="37">
        <v>49935</v>
      </c>
      <c r="AV30" s="88">
        <f>+PublicRecipients!AA30+PrivateRecips!AA30+ProprietaryRecps!AA30</f>
        <v>49935</v>
      </c>
      <c r="AW30" s="37">
        <v>53373</v>
      </c>
      <c r="AX30" s="88">
        <f>+PublicRecipients!AB30+PrivateRecips!AB30+ProprietaryRecps!AB30</f>
        <v>53373</v>
      </c>
      <c r="AY30">
        <v>52254</v>
      </c>
      <c r="AZ30" s="88">
        <f>+PublicRecipients!AC30+PrivateRecips!AC30+ProprietaryRecps!AC30</f>
        <v>52254</v>
      </c>
      <c r="BA30">
        <v>48832</v>
      </c>
      <c r="BB30" s="88">
        <f>+PublicRecipients!AD30+PrivateRecips!AD30+ProprietaryRecps!AD30</f>
        <v>48832</v>
      </c>
      <c r="BC30">
        <v>47638</v>
      </c>
      <c r="BD30" s="88">
        <f>+PublicRecipients!AE30+PrivateRecips!AE30+ProprietaryRecps!AE30</f>
        <v>47638</v>
      </c>
      <c r="BE30">
        <v>45347</v>
      </c>
      <c r="BF30" s="87">
        <f>+PublicRecipients!AF30+PrivateRecips!AF30+ProprietaryRecps!AF30</f>
        <v>45347</v>
      </c>
      <c r="BG30">
        <v>42927</v>
      </c>
      <c r="BH30" s="87">
        <f>+PublicRecipients!AG30+PrivateRecips!AG30+ProprietaryRecps!AG30</f>
        <v>42927</v>
      </c>
      <c r="BI30">
        <v>43583</v>
      </c>
      <c r="BJ30" s="87">
        <f>+PublicRecipients!AH30+PrivateRecips!AH30+ProprietaryRecps!AH30</f>
        <v>43583</v>
      </c>
      <c r="BK30">
        <v>41419</v>
      </c>
      <c r="BL30" s="87">
        <f>+PublicRecipients!AI30+PrivateRecips!AI30+ProprietaryRecps!AI30</f>
        <v>41419</v>
      </c>
      <c r="BM30">
        <v>40271</v>
      </c>
      <c r="BN30" s="87">
        <f>+PublicRecipients!AJ30+PrivateRecips!AJ30+ProprietaryRecps!AJ30</f>
        <v>40271</v>
      </c>
    </row>
    <row r="31" spans="1:66">
      <c r="A31" s="41" t="s">
        <v>41</v>
      </c>
      <c r="H31" s="88"/>
      <c r="J31" s="88"/>
      <c r="L31" s="88"/>
      <c r="N31" s="88"/>
      <c r="P31" s="88"/>
      <c r="R31" s="88"/>
      <c r="T31" s="88"/>
      <c r="V31" s="88"/>
      <c r="X31" s="88"/>
      <c r="Y31" s="1">
        <v>15514</v>
      </c>
      <c r="Z31" s="88">
        <f>(ProprietaryRecps!P31+PrivateRecips!P31+PublicRecipients!P31)</f>
        <v>15514</v>
      </c>
      <c r="AA31" s="1">
        <v>15535</v>
      </c>
      <c r="AB31" s="88">
        <f>(ProprietaryRecps!Q31+PrivateRecips!Q31+PublicRecipients!Q31)</f>
        <v>15535</v>
      </c>
      <c r="AC31" s="1">
        <v>16626</v>
      </c>
      <c r="AD31" s="88">
        <f>(ProprietaryRecps!R31+PrivateRecips!R31+PublicRecipients!R31)</f>
        <v>16626</v>
      </c>
      <c r="AE31" s="1">
        <v>17522</v>
      </c>
      <c r="AF31" s="88">
        <f>(ProprietaryRecps!S31+PrivateRecips!S31+PublicRecipients!S31)</f>
        <v>17522</v>
      </c>
      <c r="AG31" s="1">
        <v>18280</v>
      </c>
      <c r="AH31" s="88">
        <f>(ProprietaryRecps!T31+PrivateRecips!T31+PublicRecipients!T31)</f>
        <v>18280</v>
      </c>
      <c r="AI31" s="1">
        <v>17903</v>
      </c>
      <c r="AJ31" s="88">
        <f>(ProprietaryRecps!U31+PrivateRecips!U31+PublicRecipients!U31)</f>
        <v>17903</v>
      </c>
      <c r="AK31" s="1">
        <v>16715</v>
      </c>
      <c r="AL31" s="88">
        <f>(ProprietaryRecps!V31+PrivateRecips!V31+PublicRecipients!V31)</f>
        <v>16715</v>
      </c>
      <c r="AM31" s="1">
        <v>15370</v>
      </c>
      <c r="AN31" s="88">
        <f>(ProprietaryRecps!W31+PrivateRecips!W31+PublicRecipients!W31)</f>
        <v>15370</v>
      </c>
      <c r="AO31" s="1">
        <v>15157</v>
      </c>
      <c r="AP31" s="88">
        <f>(ProprietaryRecps!X31+PrivateRecips!X31+PublicRecipients!X31)</f>
        <v>15157</v>
      </c>
      <c r="AQ31" s="1">
        <v>15463</v>
      </c>
      <c r="AR31" s="88">
        <f>(ProprietaryRecps!Y31+PrivateRecips!Y31+PublicRecipients!Y31)</f>
        <v>15463</v>
      </c>
      <c r="AS31" s="37">
        <v>20114</v>
      </c>
      <c r="AT31" s="88">
        <f>ProprietaryRecps!Z31+PrivateRecips!Z31+PublicRecipients!Z31</f>
        <v>20114</v>
      </c>
      <c r="AU31" s="37">
        <v>23532</v>
      </c>
      <c r="AV31" s="88">
        <f>+PublicRecipients!AA31+PrivateRecips!AA31+ProprietaryRecps!AA31</f>
        <v>23532</v>
      </c>
      <c r="AW31" s="37">
        <v>23782</v>
      </c>
      <c r="AX31" s="88">
        <f>+PublicRecipients!AB31+PrivateRecips!AB31+ProprietaryRecps!AB31</f>
        <v>23782</v>
      </c>
      <c r="AY31">
        <v>22216</v>
      </c>
      <c r="AZ31" s="88">
        <f>+PublicRecipients!AC31+PrivateRecips!AC31+ProprietaryRecps!AC31</f>
        <v>22216</v>
      </c>
      <c r="BA31">
        <v>20757</v>
      </c>
      <c r="BB31" s="88">
        <f>+PublicRecipients!AD31+PrivateRecips!AD31+ProprietaryRecps!AD31</f>
        <v>20757</v>
      </c>
      <c r="BC31">
        <v>18999</v>
      </c>
      <c r="BD31" s="88">
        <f>+PublicRecipients!AE31+PrivateRecips!AE31+ProprietaryRecps!AE31</f>
        <v>18999</v>
      </c>
      <c r="BE31">
        <v>17242</v>
      </c>
      <c r="BF31" s="87">
        <f>+PublicRecipients!AF31+PrivateRecips!AF31+ProprietaryRecps!AF31</f>
        <v>17242</v>
      </c>
      <c r="BG31">
        <v>16244</v>
      </c>
      <c r="BH31" s="87">
        <f>+PublicRecipients!AG31+PrivateRecips!AG31+ProprietaryRecps!AG31</f>
        <v>16244</v>
      </c>
      <c r="BI31">
        <v>15729</v>
      </c>
      <c r="BJ31" s="87">
        <f>+PublicRecipients!AH31+PrivateRecips!AH31+ProprietaryRecps!AH31</f>
        <v>15729</v>
      </c>
      <c r="BK31">
        <v>14519</v>
      </c>
      <c r="BL31" s="87">
        <f>+PublicRecipients!AI31+PrivateRecips!AI31+ProprietaryRecps!AI31</f>
        <v>14519</v>
      </c>
      <c r="BM31">
        <v>13442</v>
      </c>
      <c r="BN31" s="87">
        <f>+PublicRecipients!AJ31+PrivateRecips!AJ31+ProprietaryRecps!AJ31</f>
        <v>13442</v>
      </c>
    </row>
    <row r="32" spans="1:66">
      <c r="A32" s="41" t="s">
        <v>42</v>
      </c>
      <c r="H32" s="88"/>
      <c r="J32" s="88"/>
      <c r="L32" s="88"/>
      <c r="N32" s="88"/>
      <c r="P32" s="88"/>
      <c r="R32" s="88"/>
      <c r="T32" s="88"/>
      <c r="V32" s="88"/>
      <c r="X32" s="88"/>
      <c r="Y32" s="1">
        <v>11824</v>
      </c>
      <c r="Z32" s="88">
        <f>(ProprietaryRecps!P32+PrivateRecips!P32+PublicRecipients!P32)</f>
        <v>11824</v>
      </c>
      <c r="AA32" s="1">
        <v>12880</v>
      </c>
      <c r="AB32" s="88">
        <f>(ProprietaryRecps!Q32+PrivateRecips!Q32+PublicRecipients!Q32)</f>
        <v>12880</v>
      </c>
      <c r="AC32" s="1">
        <v>16445</v>
      </c>
      <c r="AD32" s="88">
        <f>(ProprietaryRecps!R32+PrivateRecips!R32+PublicRecipients!R32)</f>
        <v>16445</v>
      </c>
      <c r="AE32" s="1">
        <v>16881</v>
      </c>
      <c r="AF32" s="88">
        <f>(ProprietaryRecps!S32+PrivateRecips!S32+PublicRecipients!S32)</f>
        <v>16881</v>
      </c>
      <c r="AG32" s="1">
        <v>18502</v>
      </c>
      <c r="AH32" s="88">
        <f>(ProprietaryRecps!T32+PrivateRecips!T32+PublicRecipients!T32)</f>
        <v>18502</v>
      </c>
      <c r="AI32" s="1">
        <v>17872</v>
      </c>
      <c r="AJ32" s="88">
        <f>(ProprietaryRecps!U32+PrivateRecips!U32+PublicRecipients!U32)</f>
        <v>17872</v>
      </c>
      <c r="AK32" s="1">
        <v>16001</v>
      </c>
      <c r="AL32" s="88">
        <f>(ProprietaryRecps!V32+PrivateRecips!V32+PublicRecipients!V32)</f>
        <v>16001</v>
      </c>
      <c r="AM32" s="1">
        <v>15423</v>
      </c>
      <c r="AN32" s="88">
        <f>(ProprietaryRecps!W32+PrivateRecips!W32+PublicRecipients!W32)</f>
        <v>15423</v>
      </c>
      <c r="AO32" s="1">
        <v>17216</v>
      </c>
      <c r="AP32" s="88">
        <f>(ProprietaryRecps!X32+PrivateRecips!X32+PublicRecipients!X32)</f>
        <v>17216</v>
      </c>
      <c r="AQ32" s="1">
        <v>21287</v>
      </c>
      <c r="AR32" s="88">
        <f>(ProprietaryRecps!Y32+PrivateRecips!Y32+PublicRecipients!Y32)</f>
        <v>21287</v>
      </c>
      <c r="AS32" s="37">
        <v>31879</v>
      </c>
      <c r="AT32" s="88">
        <f>ProprietaryRecps!Z32+PrivateRecips!Z32+PublicRecipients!Z32</f>
        <v>31879</v>
      </c>
      <c r="AU32" s="37">
        <v>39899</v>
      </c>
      <c r="AV32" s="88">
        <f>+PublicRecipients!AA32+PrivateRecips!AA32+ProprietaryRecps!AA32</f>
        <v>39899</v>
      </c>
      <c r="AW32" s="37">
        <v>43721</v>
      </c>
      <c r="AX32" s="88">
        <f>+PublicRecipients!AB32+PrivateRecips!AB32+ProprietaryRecps!AB32</f>
        <v>43721</v>
      </c>
      <c r="AY32">
        <v>41738</v>
      </c>
      <c r="AZ32" s="88">
        <f>+PublicRecipients!AC32+PrivateRecips!AC32+ProprietaryRecps!AC32</f>
        <v>41738</v>
      </c>
      <c r="BA32">
        <v>43132</v>
      </c>
      <c r="BB32" s="88">
        <f>+PublicRecipients!AD32+PrivateRecips!AD32+ProprietaryRecps!AD32</f>
        <v>43132</v>
      </c>
      <c r="BC32">
        <v>44924</v>
      </c>
      <c r="BD32" s="88">
        <f>+PublicRecipients!AE32+PrivateRecips!AE32+ProprietaryRecps!AE32</f>
        <v>44924</v>
      </c>
      <c r="BE32">
        <v>40533</v>
      </c>
      <c r="BF32" s="87">
        <f>+PublicRecipients!AF32+PrivateRecips!AF32+ProprietaryRecps!AF32</f>
        <v>40533</v>
      </c>
      <c r="BG32">
        <v>38913</v>
      </c>
      <c r="BH32" s="87">
        <f>+PublicRecipients!AG32+PrivateRecips!AG32+ProprietaryRecps!AG32</f>
        <v>38913</v>
      </c>
      <c r="BI32">
        <v>39728</v>
      </c>
      <c r="BJ32" s="87">
        <f>+PublicRecipients!AH32+PrivateRecips!AH32+ProprietaryRecps!AH32</f>
        <v>39728</v>
      </c>
      <c r="BK32">
        <v>39996</v>
      </c>
      <c r="BL32" s="87">
        <f>+PublicRecipients!AI32+PrivateRecips!AI32+ProprietaryRecps!AI32</f>
        <v>39996</v>
      </c>
      <c r="BM32">
        <v>39671</v>
      </c>
      <c r="BN32" s="87">
        <f>+PublicRecipients!AJ32+PrivateRecips!AJ32+ProprietaryRecps!AJ32</f>
        <v>39671</v>
      </c>
    </row>
    <row r="33" spans="1:66">
      <c r="A33" s="41" t="s">
        <v>43</v>
      </c>
      <c r="H33" s="88"/>
      <c r="J33" s="88"/>
      <c r="L33" s="88"/>
      <c r="N33" s="88"/>
      <c r="P33" s="88"/>
      <c r="R33" s="88"/>
      <c r="T33" s="88"/>
      <c r="V33" s="88"/>
      <c r="X33" s="88"/>
      <c r="Y33" s="1">
        <v>32731</v>
      </c>
      <c r="Z33" s="88">
        <f>(ProprietaryRecps!P33+PrivateRecips!P33+PublicRecipients!P33)</f>
        <v>32731</v>
      </c>
      <c r="AA33" s="1">
        <v>33146</v>
      </c>
      <c r="AB33" s="88">
        <f>(ProprietaryRecps!Q33+PrivateRecips!Q33+PublicRecipients!Q33)</f>
        <v>33146</v>
      </c>
      <c r="AC33" s="1">
        <v>35324</v>
      </c>
      <c r="AD33" s="88">
        <f>(ProprietaryRecps!R33+PrivateRecips!R33+PublicRecipients!R33)</f>
        <v>35324</v>
      </c>
      <c r="AE33" s="1">
        <v>38774</v>
      </c>
      <c r="AF33" s="88">
        <f>(ProprietaryRecps!S33+PrivateRecips!S33+PublicRecipients!S33)</f>
        <v>38774</v>
      </c>
      <c r="AG33" s="1">
        <v>41470</v>
      </c>
      <c r="AH33" s="88">
        <f>(ProprietaryRecps!T33+PrivateRecips!T33+PublicRecipients!T33)</f>
        <v>41470</v>
      </c>
      <c r="AI33" s="1">
        <v>42521</v>
      </c>
      <c r="AJ33" s="88">
        <f>(ProprietaryRecps!U33+PrivateRecips!U33+PublicRecipients!U33)</f>
        <v>42521</v>
      </c>
      <c r="AK33" s="1">
        <v>40682</v>
      </c>
      <c r="AL33" s="88">
        <f>(ProprietaryRecps!V33+PrivateRecips!V33+PublicRecipients!V33)</f>
        <v>40682</v>
      </c>
      <c r="AM33" s="1">
        <v>38631</v>
      </c>
      <c r="AN33" s="88">
        <f>(ProprietaryRecps!W33+PrivateRecips!W33+PublicRecipients!W33)</f>
        <v>38631</v>
      </c>
      <c r="AO33" s="1">
        <v>39618</v>
      </c>
      <c r="AP33" s="88">
        <f>(ProprietaryRecps!X33+PrivateRecips!X33+PublicRecipients!X33)</f>
        <v>39618</v>
      </c>
      <c r="AQ33" s="1">
        <v>43216</v>
      </c>
      <c r="AR33" s="88">
        <f>(ProprietaryRecps!Y33+PrivateRecips!Y33+PublicRecipients!Y33)</f>
        <v>43216</v>
      </c>
      <c r="AS33" s="37">
        <v>57594</v>
      </c>
      <c r="AT33" s="88">
        <f>ProprietaryRecps!Z33+PrivateRecips!Z33+PublicRecipients!Z33</f>
        <v>57594</v>
      </c>
      <c r="AU33" s="37">
        <v>67105</v>
      </c>
      <c r="AV33" s="88">
        <f>+PublicRecipients!AA33+PrivateRecips!AA33+ProprietaryRecps!AA33</f>
        <v>67105</v>
      </c>
      <c r="AW33" s="37">
        <v>67895</v>
      </c>
      <c r="AX33" s="88">
        <f>+PublicRecipients!AB33+PrivateRecips!AB33+ProprietaryRecps!AB33</f>
        <v>67895</v>
      </c>
      <c r="AY33">
        <v>64602</v>
      </c>
      <c r="AZ33" s="88">
        <f>+PublicRecipients!AC33+PrivateRecips!AC33+ProprietaryRecps!AC33</f>
        <v>64602</v>
      </c>
      <c r="BA33">
        <v>60982</v>
      </c>
      <c r="BB33" s="88">
        <f>+PublicRecipients!AD33+PrivateRecips!AD33+ProprietaryRecps!AD33</f>
        <v>60982</v>
      </c>
      <c r="BC33">
        <v>56191</v>
      </c>
      <c r="BD33" s="88">
        <f>+PublicRecipients!AE33+PrivateRecips!AE33+ProprietaryRecps!AE33</f>
        <v>56191</v>
      </c>
      <c r="BE33">
        <v>50801</v>
      </c>
      <c r="BF33" s="87">
        <f>+PublicRecipients!AF33+PrivateRecips!AF33+ProprietaryRecps!AF33</f>
        <v>50801</v>
      </c>
      <c r="BG33">
        <v>48382</v>
      </c>
      <c r="BH33" s="87">
        <f>+PublicRecipients!AG33+PrivateRecips!AG33+ProprietaryRecps!AG33</f>
        <v>48382</v>
      </c>
      <c r="BI33">
        <v>45081</v>
      </c>
      <c r="BJ33" s="87">
        <f>+PublicRecipients!AH33+PrivateRecips!AH33+ProprietaryRecps!AH33</f>
        <v>45081</v>
      </c>
      <c r="BK33">
        <v>42476</v>
      </c>
      <c r="BL33" s="87">
        <f>+PublicRecipients!AI33+PrivateRecips!AI33+ProprietaryRecps!AI33</f>
        <v>42476</v>
      </c>
      <c r="BM33">
        <v>40764</v>
      </c>
      <c r="BN33" s="87">
        <f>+PublicRecipients!AJ33+PrivateRecips!AJ33+ProprietaryRecps!AJ33</f>
        <v>40764</v>
      </c>
    </row>
    <row r="34" spans="1:66">
      <c r="A34" s="41" t="s">
        <v>44</v>
      </c>
      <c r="H34" s="88"/>
      <c r="J34" s="88"/>
      <c r="L34" s="88"/>
      <c r="N34" s="88"/>
      <c r="P34" s="88"/>
      <c r="R34" s="88"/>
      <c r="T34" s="88"/>
      <c r="V34" s="88"/>
      <c r="X34" s="88"/>
      <c r="Y34" s="1">
        <v>39766</v>
      </c>
      <c r="Z34" s="88">
        <f>(ProprietaryRecps!P34+PrivateRecips!P34+PublicRecipients!P34)</f>
        <v>39766</v>
      </c>
      <c r="AA34" s="1">
        <v>43801</v>
      </c>
      <c r="AB34" s="88">
        <f>(ProprietaryRecps!Q34+PrivateRecips!Q34+PublicRecipients!Q34)</f>
        <v>43801</v>
      </c>
      <c r="AC34" s="1">
        <v>51630</v>
      </c>
      <c r="AD34" s="88">
        <f>(ProprietaryRecps!R34+PrivateRecips!R34+PublicRecipients!R34)</f>
        <v>51630</v>
      </c>
      <c r="AE34" s="1">
        <v>56914</v>
      </c>
      <c r="AF34" s="88">
        <f>(ProprietaryRecps!S34+PrivateRecips!S34+PublicRecipients!S34)</f>
        <v>56914</v>
      </c>
      <c r="AG34" s="1">
        <v>60784</v>
      </c>
      <c r="AH34" s="88">
        <f>(ProprietaryRecps!T34+PrivateRecips!T34+PublicRecipients!T34)</f>
        <v>60784</v>
      </c>
      <c r="AI34" s="1">
        <v>62936</v>
      </c>
      <c r="AJ34" s="88">
        <f>(ProprietaryRecps!U34+PrivateRecips!U34+PublicRecipients!U34)</f>
        <v>62936</v>
      </c>
      <c r="AK34" s="1">
        <v>60352</v>
      </c>
      <c r="AL34" s="88">
        <f>(ProprietaryRecps!V34+PrivateRecips!V34+PublicRecipients!V34)</f>
        <v>60352</v>
      </c>
      <c r="AM34" s="1">
        <v>58280</v>
      </c>
      <c r="AN34" s="88">
        <f>(ProprietaryRecps!W34+PrivateRecips!W34+PublicRecipients!W34)</f>
        <v>58280</v>
      </c>
      <c r="AO34" s="1">
        <v>62222</v>
      </c>
      <c r="AP34" s="88">
        <f>(ProprietaryRecps!X34+PrivateRecips!X34+PublicRecipients!X34)</f>
        <v>62222</v>
      </c>
      <c r="AQ34" s="1">
        <v>71899</v>
      </c>
      <c r="AR34" s="88">
        <f>(ProprietaryRecps!Y34+PrivateRecips!Y34+PublicRecipients!Y34)</f>
        <v>71899</v>
      </c>
      <c r="AS34" s="37">
        <v>101789</v>
      </c>
      <c r="AT34" s="88">
        <f>ProprietaryRecps!Z34+PrivateRecips!Z34+PublicRecipients!Z34</f>
        <v>101789</v>
      </c>
      <c r="AU34" s="37">
        <v>121325</v>
      </c>
      <c r="AV34" s="88">
        <f>+PublicRecipients!AA34+PrivateRecips!AA34+ProprietaryRecps!AA34</f>
        <v>121325</v>
      </c>
      <c r="AW34" s="37">
        <v>127145</v>
      </c>
      <c r="AX34" s="88">
        <f>+PublicRecipients!AB34+PrivateRecips!AB34+ProprietaryRecps!AB34</f>
        <v>127145</v>
      </c>
      <c r="AY34">
        <v>124365</v>
      </c>
      <c r="AZ34" s="88">
        <f>+PublicRecipients!AC34+PrivateRecips!AC34+ProprietaryRecps!AC34</f>
        <v>124365</v>
      </c>
      <c r="BA34">
        <v>115240</v>
      </c>
      <c r="BB34" s="88">
        <f>+PublicRecipients!AD34+PrivateRecips!AD34+ProprietaryRecps!AD34</f>
        <v>115240</v>
      </c>
      <c r="BC34">
        <v>105442</v>
      </c>
      <c r="BD34" s="88">
        <f>+PublicRecipients!AE34+PrivateRecips!AE34+ProprietaryRecps!AE34</f>
        <v>105442</v>
      </c>
      <c r="BE34">
        <v>91566</v>
      </c>
      <c r="BF34" s="87">
        <f>+PublicRecipients!AF34+PrivateRecips!AF34+ProprietaryRecps!AF34</f>
        <v>91566</v>
      </c>
      <c r="BG34">
        <v>83319</v>
      </c>
      <c r="BH34" s="87">
        <f>+PublicRecipients!AG34+PrivateRecips!AG34+ProprietaryRecps!AG34</f>
        <v>83319</v>
      </c>
      <c r="BI34">
        <v>79471</v>
      </c>
      <c r="BJ34" s="87">
        <f>+PublicRecipients!AH34+PrivateRecips!AH34+ProprietaryRecps!AH34</f>
        <v>79471</v>
      </c>
      <c r="BK34">
        <v>74616</v>
      </c>
      <c r="BL34" s="87">
        <f>+PublicRecipients!AI34+PrivateRecips!AI34+ProprietaryRecps!AI34</f>
        <v>74616</v>
      </c>
      <c r="BM34">
        <v>71134</v>
      </c>
      <c r="BN34" s="87">
        <f>+PublicRecipients!AJ34+PrivateRecips!AJ34+ProprietaryRecps!AJ34</f>
        <v>71134</v>
      </c>
    </row>
    <row r="35" spans="1:66">
      <c r="A35" s="41" t="s">
        <v>45</v>
      </c>
      <c r="H35" s="88"/>
      <c r="J35" s="88"/>
      <c r="L35" s="88"/>
      <c r="N35" s="88"/>
      <c r="P35" s="88"/>
      <c r="R35" s="88"/>
      <c r="T35" s="88"/>
      <c r="V35" s="88"/>
      <c r="X35" s="88"/>
      <c r="Y35" s="1">
        <v>40722</v>
      </c>
      <c r="Z35" s="88">
        <f>(ProprietaryRecps!P35+PrivateRecips!P35+PublicRecipients!P35)</f>
        <v>40722</v>
      </c>
      <c r="AA35" s="1">
        <v>43928</v>
      </c>
      <c r="AB35" s="88">
        <f>(ProprietaryRecps!Q35+PrivateRecips!Q35+PublicRecipients!Q35)</f>
        <v>43928</v>
      </c>
      <c r="AC35" s="1">
        <v>50167</v>
      </c>
      <c r="AD35" s="88">
        <f>(ProprietaryRecps!R35+PrivateRecips!R35+PublicRecipients!R35)</f>
        <v>50167</v>
      </c>
      <c r="AE35" s="1">
        <v>56967</v>
      </c>
      <c r="AF35" s="88">
        <f>(ProprietaryRecps!S35+PrivateRecips!S35+PublicRecipients!S35)</f>
        <v>56967</v>
      </c>
      <c r="AG35" s="1">
        <v>61499</v>
      </c>
      <c r="AH35" s="88">
        <f>(ProprietaryRecps!T35+PrivateRecips!T35+PublicRecipients!T35)</f>
        <v>61499</v>
      </c>
      <c r="AI35" s="1">
        <v>63438</v>
      </c>
      <c r="AJ35" s="88">
        <f>(ProprietaryRecps!U35+PrivateRecips!U35+PublicRecipients!U35)</f>
        <v>63438</v>
      </c>
      <c r="AK35" s="1">
        <v>59792</v>
      </c>
      <c r="AL35" s="88">
        <f>(ProprietaryRecps!V35+PrivateRecips!V35+PublicRecipients!V35)</f>
        <v>59792</v>
      </c>
      <c r="AM35" s="1">
        <v>56619</v>
      </c>
      <c r="AN35" s="88">
        <f>(ProprietaryRecps!W35+PrivateRecips!W35+PublicRecipients!W35)</f>
        <v>56619</v>
      </c>
      <c r="AO35" s="1">
        <v>56328</v>
      </c>
      <c r="AP35" s="88">
        <f>(ProprietaryRecps!X35+PrivateRecips!X35+PublicRecipients!X35)</f>
        <v>56328</v>
      </c>
      <c r="AQ35" s="1">
        <v>62478</v>
      </c>
      <c r="AR35" s="88">
        <f>(ProprietaryRecps!Y35+PrivateRecips!Y35+PublicRecipients!Y35)</f>
        <v>62478</v>
      </c>
      <c r="AS35" s="37">
        <v>89367</v>
      </c>
      <c r="AT35" s="88">
        <f>ProprietaryRecps!Z35+PrivateRecips!Z35+PublicRecipients!Z35</f>
        <v>89367</v>
      </c>
      <c r="AU35" s="37">
        <v>111034</v>
      </c>
      <c r="AV35" s="88">
        <f>+PublicRecipients!AA35+PrivateRecips!AA35+ProprietaryRecps!AA35</f>
        <v>111034</v>
      </c>
      <c r="AW35" s="37">
        <v>118982</v>
      </c>
      <c r="AX35" s="88">
        <f>+PublicRecipients!AB35+PrivateRecips!AB35+ProprietaryRecps!AB35</f>
        <v>118982</v>
      </c>
      <c r="AY35">
        <v>119767</v>
      </c>
      <c r="AZ35" s="88">
        <f>+PublicRecipients!AC35+PrivateRecips!AC35+ProprietaryRecps!AC35</f>
        <v>119767</v>
      </c>
      <c r="BA35">
        <v>113014</v>
      </c>
      <c r="BB35" s="88">
        <f>+PublicRecipients!AD35+PrivateRecips!AD35+ProprietaryRecps!AD35</f>
        <v>113014</v>
      </c>
      <c r="BC35">
        <v>115146</v>
      </c>
      <c r="BD35" s="88">
        <f>+PublicRecipients!AE35+PrivateRecips!AE35+ProprietaryRecps!AE35</f>
        <v>115146</v>
      </c>
      <c r="BE35">
        <v>113291</v>
      </c>
      <c r="BF35" s="87">
        <f>+PublicRecipients!AF35+PrivateRecips!AF35+ProprietaryRecps!AF35</f>
        <v>113291</v>
      </c>
      <c r="BG35">
        <v>115477</v>
      </c>
      <c r="BH35" s="87">
        <f>+PublicRecipients!AG35+PrivateRecips!AG35+ProprietaryRecps!AG35</f>
        <v>115477</v>
      </c>
      <c r="BI35">
        <v>128271</v>
      </c>
      <c r="BJ35" s="87">
        <f>+PublicRecipients!AH35+PrivateRecips!AH35+ProprietaryRecps!AH35</f>
        <v>128271</v>
      </c>
      <c r="BK35">
        <v>130531</v>
      </c>
      <c r="BL35" s="87">
        <f>+PublicRecipients!AI35+PrivateRecips!AI35+ProprietaryRecps!AI35</f>
        <v>130531</v>
      </c>
      <c r="BM35">
        <v>130192</v>
      </c>
      <c r="BN35" s="87">
        <f>+PublicRecipients!AJ35+PrivateRecips!AJ35+ProprietaryRecps!AJ35</f>
        <v>130192</v>
      </c>
    </row>
    <row r="36" spans="1:66">
      <c r="A36" s="41" t="s">
        <v>46</v>
      </c>
      <c r="H36" s="88"/>
      <c r="J36" s="88"/>
      <c r="L36" s="88"/>
      <c r="N36" s="88"/>
      <c r="P36" s="88"/>
      <c r="R36" s="88"/>
      <c r="T36" s="88"/>
      <c r="V36" s="88"/>
      <c r="X36" s="88"/>
      <c r="Y36" s="1">
        <v>65124</v>
      </c>
      <c r="Z36" s="88">
        <f>(ProprietaryRecps!P36+PrivateRecips!P36+PublicRecipients!P36)</f>
        <v>65124</v>
      </c>
      <c r="AA36" s="1">
        <v>67391</v>
      </c>
      <c r="AB36" s="88">
        <f>(ProprietaryRecps!Q36+PrivateRecips!Q36+PublicRecipients!Q36)</f>
        <v>67391</v>
      </c>
      <c r="AC36" s="1">
        <v>73726</v>
      </c>
      <c r="AD36" s="88">
        <f>(ProprietaryRecps!R36+PrivateRecips!R36+PublicRecipients!R36)</f>
        <v>73726</v>
      </c>
      <c r="AE36" s="1">
        <v>81450</v>
      </c>
      <c r="AF36" s="88">
        <f>(ProprietaryRecps!S36+PrivateRecips!S36+PublicRecipients!S36)</f>
        <v>81450</v>
      </c>
      <c r="AG36" s="1">
        <v>85940</v>
      </c>
      <c r="AH36" s="88">
        <f>(ProprietaryRecps!T36+PrivateRecips!T36+PublicRecipients!T36)</f>
        <v>85940</v>
      </c>
      <c r="AI36" s="1">
        <v>85686</v>
      </c>
      <c r="AJ36" s="88">
        <f>(ProprietaryRecps!U36+PrivateRecips!U36+PublicRecipients!U36)</f>
        <v>85686</v>
      </c>
      <c r="AK36" s="1">
        <v>80505</v>
      </c>
      <c r="AL36" s="88">
        <f>(ProprietaryRecps!V36+PrivateRecips!V36+PublicRecipients!V36)</f>
        <v>80505</v>
      </c>
      <c r="AM36" s="1">
        <v>77932</v>
      </c>
      <c r="AN36" s="88">
        <f>(ProprietaryRecps!W36+PrivateRecips!W36+PublicRecipients!W36)</f>
        <v>77932</v>
      </c>
      <c r="AO36" s="1">
        <v>81533</v>
      </c>
      <c r="AP36" s="88">
        <f>(ProprietaryRecps!X36+PrivateRecips!X36+PublicRecipients!X36)</f>
        <v>81533</v>
      </c>
      <c r="AQ36" s="1">
        <v>90271</v>
      </c>
      <c r="AR36" s="88">
        <f>(ProprietaryRecps!Y36+PrivateRecips!Y36+PublicRecipients!Y36)</f>
        <v>90271</v>
      </c>
      <c r="AS36" s="37">
        <v>123166</v>
      </c>
      <c r="AT36" s="88">
        <f>ProprietaryRecps!Z36+PrivateRecips!Z36+PublicRecipients!Z36</f>
        <v>123166</v>
      </c>
      <c r="AU36" s="37">
        <v>140966</v>
      </c>
      <c r="AV36" s="88">
        <f>+PublicRecipients!AA36+PrivateRecips!AA36+ProprietaryRecps!AA36</f>
        <v>140966</v>
      </c>
      <c r="AW36" s="37">
        <v>142805</v>
      </c>
      <c r="AX36" s="88">
        <f>+PublicRecipients!AB36+PrivateRecips!AB36+ProprietaryRecps!AB36</f>
        <v>142805</v>
      </c>
      <c r="AY36">
        <v>141015</v>
      </c>
      <c r="AZ36" s="88">
        <f>+PublicRecipients!AC36+PrivateRecips!AC36+ProprietaryRecps!AC36</f>
        <v>141015</v>
      </c>
      <c r="BA36">
        <v>134495</v>
      </c>
      <c r="BB36" s="88">
        <f>+PublicRecipients!AD36+PrivateRecips!AD36+ProprietaryRecps!AD36</f>
        <v>134495</v>
      </c>
      <c r="BC36">
        <v>130558</v>
      </c>
      <c r="BD36" s="88">
        <f>+PublicRecipients!AE36+PrivateRecips!AE36+ProprietaryRecps!AE36</f>
        <v>130558</v>
      </c>
      <c r="BE36">
        <v>119230</v>
      </c>
      <c r="BF36" s="87">
        <f>+PublicRecipients!AF36+PrivateRecips!AF36+ProprietaryRecps!AF36</f>
        <v>119230</v>
      </c>
      <c r="BG36">
        <v>110896</v>
      </c>
      <c r="BH36" s="87">
        <f>+PublicRecipients!AG36+PrivateRecips!AG36+ProprietaryRecps!AG36</f>
        <v>110896</v>
      </c>
      <c r="BI36">
        <v>109955</v>
      </c>
      <c r="BJ36" s="87">
        <f>+PublicRecipients!AH36+PrivateRecips!AH36+ProprietaryRecps!AH36</f>
        <v>109955</v>
      </c>
      <c r="BK36">
        <v>105638</v>
      </c>
      <c r="BL36" s="87">
        <f>+PublicRecipients!AI36+PrivateRecips!AI36+ProprietaryRecps!AI36</f>
        <v>105638</v>
      </c>
      <c r="BM36">
        <v>101577</v>
      </c>
      <c r="BN36" s="87">
        <f>+PublicRecipients!AJ36+PrivateRecips!AJ36+ProprietaryRecps!AJ36</f>
        <v>101577</v>
      </c>
    </row>
    <row r="37" spans="1:66" s="95" customFormat="1">
      <c r="A37" s="42" t="s">
        <v>47</v>
      </c>
      <c r="H37" s="96"/>
      <c r="J37" s="96"/>
      <c r="L37" s="96"/>
      <c r="N37" s="96"/>
      <c r="P37" s="96"/>
      <c r="R37" s="96"/>
      <c r="T37" s="96"/>
      <c r="V37" s="96"/>
      <c r="X37" s="96"/>
      <c r="Y37" s="1">
        <v>7026</v>
      </c>
      <c r="Z37" s="96">
        <f>(ProprietaryRecps!P37+PrivateRecips!P37+PublicRecipients!P37)</f>
        <v>7026</v>
      </c>
      <c r="AA37" s="1">
        <v>7027</v>
      </c>
      <c r="AB37" s="96">
        <f>(ProprietaryRecps!Q37+PrivateRecips!Q37+PublicRecipients!Q37)</f>
        <v>7027</v>
      </c>
      <c r="AC37" s="1">
        <v>7479</v>
      </c>
      <c r="AD37" s="96">
        <f>(ProprietaryRecps!R37+PrivateRecips!R37+PublicRecipients!R37)</f>
        <v>7479</v>
      </c>
      <c r="AE37" s="1">
        <v>8129</v>
      </c>
      <c r="AF37" s="96">
        <f>(ProprietaryRecps!S37+PrivateRecips!S37+PublicRecipients!S37)</f>
        <v>8129</v>
      </c>
      <c r="AG37" s="1">
        <v>8945</v>
      </c>
      <c r="AH37" s="96">
        <f>(ProprietaryRecps!T37+PrivateRecips!T37+PublicRecipients!T37)</f>
        <v>8945</v>
      </c>
      <c r="AI37" s="1">
        <v>9197</v>
      </c>
      <c r="AJ37" s="96">
        <f>(ProprietaryRecps!U37+PrivateRecips!U37+PublicRecipients!U37)</f>
        <v>9197</v>
      </c>
      <c r="AK37" s="1">
        <v>8293</v>
      </c>
      <c r="AL37" s="96">
        <f>(ProprietaryRecps!V37+PrivateRecips!V37+PublicRecipients!V37)</f>
        <v>8293</v>
      </c>
      <c r="AM37" s="1">
        <v>7338</v>
      </c>
      <c r="AN37" s="96">
        <f>(ProprietaryRecps!W37+PrivateRecips!W37+PublicRecipients!W37)</f>
        <v>7338</v>
      </c>
      <c r="AO37" s="1">
        <v>7925</v>
      </c>
      <c r="AP37" s="96">
        <f>(ProprietaryRecps!X37+PrivateRecips!X37+PublicRecipients!X37)</f>
        <v>7925</v>
      </c>
      <c r="AQ37" s="1">
        <v>7949</v>
      </c>
      <c r="AR37" s="96">
        <f>(ProprietaryRecps!Y37+PrivateRecips!Y37+PublicRecipients!Y37)</f>
        <v>7949</v>
      </c>
      <c r="AS37" s="37">
        <v>11286</v>
      </c>
      <c r="AT37" s="133">
        <f>ProprietaryRecps!Z37+PrivateRecips!Z37+PublicRecipients!Z37</f>
        <v>11286</v>
      </c>
      <c r="AU37" s="37">
        <v>14279</v>
      </c>
      <c r="AV37" s="96">
        <f>+PublicRecipients!AA37+PrivateRecips!AA37+ProprietaryRecps!AA37</f>
        <v>14279</v>
      </c>
      <c r="AW37" s="37">
        <v>13390</v>
      </c>
      <c r="AX37" s="96">
        <f>+PublicRecipients!AB37+PrivateRecips!AB37+ProprietaryRecps!AB37</f>
        <v>13390</v>
      </c>
      <c r="AY37" s="95">
        <v>12857</v>
      </c>
      <c r="AZ37" s="88">
        <f>+PublicRecipients!AC37+PrivateRecips!AC37+ProprietaryRecps!AC37</f>
        <v>12857</v>
      </c>
      <c r="BA37" s="95">
        <v>10483</v>
      </c>
      <c r="BB37" s="88">
        <f>+PublicRecipients!AD37+PrivateRecips!AD37+ProprietaryRecps!AD37</f>
        <v>10483</v>
      </c>
      <c r="BC37" s="95">
        <v>8847</v>
      </c>
      <c r="BD37" s="88">
        <f>+PublicRecipients!AE37+PrivateRecips!AE37+ProprietaryRecps!AE37</f>
        <v>8847</v>
      </c>
      <c r="BE37" s="95">
        <v>7857</v>
      </c>
      <c r="BF37" s="159">
        <f>+PublicRecipients!AF37+PrivateRecips!AF37+ProprietaryRecps!AF37</f>
        <v>7857</v>
      </c>
      <c r="BG37" s="95">
        <v>7836</v>
      </c>
      <c r="BH37" s="159">
        <f>+PublicRecipients!AG37+PrivateRecips!AG37+ProprietaryRecps!AG37</f>
        <v>7836</v>
      </c>
      <c r="BI37" s="95">
        <v>7705</v>
      </c>
      <c r="BJ37" s="159">
        <f>+PublicRecipients!AH37+PrivateRecips!AH37+ProprietaryRecps!AH37</f>
        <v>7705</v>
      </c>
      <c r="BK37" s="95">
        <v>7053</v>
      </c>
      <c r="BL37" s="159">
        <f>+PublicRecipients!AI37+PrivateRecips!AI37+ProprietaryRecps!AI37</f>
        <v>7053</v>
      </c>
      <c r="BM37" s="95">
        <v>7073</v>
      </c>
      <c r="BN37" s="159">
        <f>+PublicRecipients!AJ37+PrivateRecips!AJ37+ProprietaryRecps!AJ37</f>
        <v>7073</v>
      </c>
    </row>
    <row r="38" spans="1:66">
      <c r="A38" s="39" t="s">
        <v>49</v>
      </c>
      <c r="B38" s="39">
        <f t="shared" ref="B38:AS38" si="38">SUM(B40:B51)</f>
        <v>0</v>
      </c>
      <c r="C38" s="39">
        <f t="shared" si="38"/>
        <v>0</v>
      </c>
      <c r="D38" s="39">
        <f t="shared" si="38"/>
        <v>0</v>
      </c>
      <c r="E38" s="39">
        <f t="shared" si="38"/>
        <v>0</v>
      </c>
      <c r="F38" s="39">
        <f t="shared" si="38"/>
        <v>0</v>
      </c>
      <c r="G38" s="39">
        <f t="shared" si="38"/>
        <v>0</v>
      </c>
      <c r="H38" s="78">
        <f t="shared" si="38"/>
        <v>0</v>
      </c>
      <c r="I38" s="39">
        <f t="shared" si="38"/>
        <v>0</v>
      </c>
      <c r="J38" s="78">
        <f t="shared" si="38"/>
        <v>0</v>
      </c>
      <c r="K38" s="39">
        <f t="shared" si="38"/>
        <v>0</v>
      </c>
      <c r="L38" s="78">
        <f t="shared" si="38"/>
        <v>0</v>
      </c>
      <c r="M38" s="39">
        <f t="shared" si="38"/>
        <v>0</v>
      </c>
      <c r="N38" s="78">
        <f t="shared" si="38"/>
        <v>0</v>
      </c>
      <c r="O38" s="39">
        <f t="shared" si="38"/>
        <v>0</v>
      </c>
      <c r="P38" s="78">
        <f t="shared" si="38"/>
        <v>0</v>
      </c>
      <c r="Q38" s="39">
        <f t="shared" si="38"/>
        <v>0</v>
      </c>
      <c r="R38" s="78">
        <f t="shared" si="38"/>
        <v>0</v>
      </c>
      <c r="S38" s="39">
        <f t="shared" si="38"/>
        <v>0</v>
      </c>
      <c r="T38" s="78">
        <f t="shared" si="38"/>
        <v>0</v>
      </c>
      <c r="U38" s="39">
        <f t="shared" si="38"/>
        <v>0</v>
      </c>
      <c r="V38" s="78">
        <f t="shared" si="38"/>
        <v>0</v>
      </c>
      <c r="W38" s="39">
        <f t="shared" si="38"/>
        <v>0</v>
      </c>
      <c r="X38" s="78">
        <f t="shared" si="38"/>
        <v>0</v>
      </c>
      <c r="Y38" s="39">
        <f t="shared" si="38"/>
        <v>765144</v>
      </c>
      <c r="Z38" s="78">
        <f t="shared" si="38"/>
        <v>765144</v>
      </c>
      <c r="AA38" s="39">
        <f t="shared" si="38"/>
        <v>792111</v>
      </c>
      <c r="AB38" s="78">
        <f t="shared" ref="AB38" si="39">SUM(AB40:AB51)</f>
        <v>792111</v>
      </c>
      <c r="AC38" s="39">
        <f t="shared" si="38"/>
        <v>895811</v>
      </c>
      <c r="AD38" s="78">
        <f t="shared" ref="AD38" si="40">SUM(AD40:AD51)</f>
        <v>895811</v>
      </c>
      <c r="AE38" s="39">
        <f t="shared" si="38"/>
        <v>1011076</v>
      </c>
      <c r="AF38" s="78">
        <f t="shared" ref="AF38" si="41">SUM(AF40:AF51)</f>
        <v>1011076</v>
      </c>
      <c r="AG38" s="39">
        <f t="shared" si="38"/>
        <v>1091251</v>
      </c>
      <c r="AH38" s="78">
        <f t="shared" si="38"/>
        <v>1091251</v>
      </c>
      <c r="AI38" s="39">
        <f t="shared" si="38"/>
        <v>1124691</v>
      </c>
      <c r="AJ38" s="78">
        <f t="shared" ref="AJ38" si="42">SUM(AJ40:AJ51)</f>
        <v>1124691</v>
      </c>
      <c r="AK38" s="39">
        <f t="shared" si="38"/>
        <v>1100679</v>
      </c>
      <c r="AL38" s="78">
        <f t="shared" ref="AL38" si="43">SUM(AL40:AL51)</f>
        <v>1100679</v>
      </c>
      <c r="AM38" s="39">
        <f t="shared" si="38"/>
        <v>1123230</v>
      </c>
      <c r="AN38" s="78">
        <f t="shared" si="38"/>
        <v>1123230</v>
      </c>
      <c r="AO38" s="39">
        <f t="shared" si="38"/>
        <v>1230615</v>
      </c>
      <c r="AP38" s="78">
        <f t="shared" si="38"/>
        <v>1230615</v>
      </c>
      <c r="AQ38" s="39">
        <f t="shared" si="38"/>
        <v>1371075</v>
      </c>
      <c r="AR38" s="78">
        <f>(ProprietaryRecps!Y38+PrivateRecips!Y38+PublicRecipients!Y38)</f>
        <v>1371075</v>
      </c>
      <c r="AS38" s="39">
        <f t="shared" si="38"/>
        <v>1961539</v>
      </c>
      <c r="AT38" s="88">
        <f>ProprietaryRecps!Z38+PrivateRecips!Z38+PublicRecipients!Z38</f>
        <v>1961539</v>
      </c>
      <c r="AU38" s="39">
        <f t="shared" ref="AU38:AV38" si="44">SUM(AU40:AU51)</f>
        <v>2286956</v>
      </c>
      <c r="AV38" s="78">
        <f t="shared" si="44"/>
        <v>2286956</v>
      </c>
      <c r="AW38" s="39">
        <f t="shared" ref="AW38:BA38" si="45">SUM(AW40:AW51)</f>
        <v>2239513</v>
      </c>
      <c r="AX38" s="78">
        <f t="shared" si="45"/>
        <v>2239513</v>
      </c>
      <c r="AY38" s="39">
        <f t="shared" si="45"/>
        <v>2005390</v>
      </c>
      <c r="AZ38" s="78">
        <f t="shared" ref="AZ38:BC38" si="46">SUM(AZ40:AZ51)</f>
        <v>2005390</v>
      </c>
      <c r="BA38" s="39">
        <f t="shared" si="45"/>
        <v>1886699</v>
      </c>
      <c r="BB38" s="78">
        <f t="shared" si="46"/>
        <v>1886699</v>
      </c>
      <c r="BC38" s="39">
        <f t="shared" si="46"/>
        <v>1769600</v>
      </c>
      <c r="BD38" s="78">
        <f>+PublicRecipients!AE38+PrivateRecips!AE38+ProprietaryRecps!AE38</f>
        <v>1769600</v>
      </c>
      <c r="BE38" s="39">
        <f t="shared" ref="BE38:BG38" si="47">SUM(BE40:BE51)</f>
        <v>1568815</v>
      </c>
      <c r="BF38" s="87">
        <f>+PublicRecipients!AF38+PrivateRecips!AF38+ProprietaryRecps!AF38</f>
        <v>1568815</v>
      </c>
      <c r="BG38" s="39">
        <f t="shared" si="47"/>
        <v>1405784</v>
      </c>
      <c r="BH38" s="87">
        <f>+PublicRecipients!AG38+PrivateRecips!AG38+ProprietaryRecps!AG38</f>
        <v>1405784</v>
      </c>
      <c r="BI38" s="39">
        <f t="shared" ref="BI38:BK38" si="48">SUM(BI40:BI51)</f>
        <v>1360520</v>
      </c>
      <c r="BJ38" s="87">
        <f>+PublicRecipients!AH38+PrivateRecips!AH38+ProprietaryRecps!AH38</f>
        <v>1360520</v>
      </c>
      <c r="BK38" s="39">
        <f t="shared" si="48"/>
        <v>1279256</v>
      </c>
      <c r="BL38" s="87">
        <f>+PublicRecipients!AI38+PrivateRecips!AI38+ProprietaryRecps!AI38</f>
        <v>1279256</v>
      </c>
      <c r="BM38" s="39">
        <f t="shared" ref="BM38" si="49">SUM(BM40:BM51)</f>
        <v>1221481</v>
      </c>
      <c r="BN38" s="87">
        <f>+PublicRecipients!AJ38+PrivateRecips!AJ38+ProprietaryRecps!AJ38</f>
        <v>1221481</v>
      </c>
    </row>
    <row r="39" spans="1:66">
      <c r="A39" s="40" t="s">
        <v>113</v>
      </c>
      <c r="B39" s="40">
        <f t="shared" ref="B39:AT39" si="50">(B38/B4)*100</f>
        <v>0</v>
      </c>
      <c r="C39" s="40">
        <f t="shared" si="50"/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77">
        <f t="shared" si="50"/>
        <v>0</v>
      </c>
      <c r="I39" s="40">
        <f t="shared" si="50"/>
        <v>0</v>
      </c>
      <c r="J39" s="77">
        <f t="shared" si="50"/>
        <v>0</v>
      </c>
      <c r="K39" s="40">
        <f t="shared" si="50"/>
        <v>0</v>
      </c>
      <c r="L39" s="77">
        <f t="shared" si="50"/>
        <v>0</v>
      </c>
      <c r="M39" s="40">
        <f t="shared" si="50"/>
        <v>0</v>
      </c>
      <c r="N39" s="77">
        <f t="shared" si="50"/>
        <v>0</v>
      </c>
      <c r="O39" s="40">
        <f t="shared" si="50"/>
        <v>0</v>
      </c>
      <c r="P39" s="77">
        <f t="shared" si="50"/>
        <v>0</v>
      </c>
      <c r="Q39" s="40">
        <f t="shared" si="50"/>
        <v>0</v>
      </c>
      <c r="R39" s="77">
        <f t="shared" si="50"/>
        <v>0</v>
      </c>
      <c r="S39" s="40">
        <f t="shared" si="50"/>
        <v>0</v>
      </c>
      <c r="T39" s="77">
        <f t="shared" si="50"/>
        <v>0</v>
      </c>
      <c r="U39" s="40">
        <f t="shared" si="50"/>
        <v>0</v>
      </c>
      <c r="V39" s="77">
        <f t="shared" si="50"/>
        <v>0</v>
      </c>
      <c r="W39" s="40">
        <f t="shared" si="50"/>
        <v>0</v>
      </c>
      <c r="X39" s="77">
        <f t="shared" si="50"/>
        <v>0</v>
      </c>
      <c r="Y39" s="40">
        <f t="shared" si="50"/>
        <v>21.321678561366873</v>
      </c>
      <c r="Z39" s="77">
        <f t="shared" si="50"/>
        <v>21.321678561366873</v>
      </c>
      <c r="AA39" s="40">
        <f t="shared" si="50"/>
        <v>21.333794782571225</v>
      </c>
      <c r="AB39" s="77">
        <f t="shared" si="50"/>
        <v>21.333794782571225</v>
      </c>
      <c r="AC39" s="40">
        <f t="shared" si="50"/>
        <v>21.602589578023988</v>
      </c>
      <c r="AD39" s="77">
        <f t="shared" si="50"/>
        <v>21.602589578023988</v>
      </c>
      <c r="AE39" s="40">
        <f t="shared" si="50"/>
        <v>22.108319122171096</v>
      </c>
      <c r="AF39" s="77">
        <f t="shared" si="50"/>
        <v>22.108319122171096</v>
      </c>
      <c r="AG39" s="40">
        <f t="shared" si="50"/>
        <v>22.125748751885883</v>
      </c>
      <c r="AH39" s="77">
        <f t="shared" si="50"/>
        <v>22.125748751885883</v>
      </c>
      <c r="AI39" s="40">
        <f t="shared" si="50"/>
        <v>22.051644828233233</v>
      </c>
      <c r="AJ39" s="77">
        <f t="shared" si="50"/>
        <v>22.051644828233233</v>
      </c>
      <c r="AK39" s="40">
        <f t="shared" si="50"/>
        <v>22.194755791526227</v>
      </c>
      <c r="AL39" s="77">
        <f t="shared" si="50"/>
        <v>22.194755791526227</v>
      </c>
      <c r="AM39" s="40">
        <f t="shared" si="50"/>
        <v>22.681324592748631</v>
      </c>
      <c r="AN39" s="77">
        <f t="shared" si="50"/>
        <v>22.681324592748631</v>
      </c>
      <c r="AO39" s="40">
        <f t="shared" si="50"/>
        <v>23.110778832767778</v>
      </c>
      <c r="AP39" s="77">
        <f t="shared" si="50"/>
        <v>23.110778832767778</v>
      </c>
      <c r="AQ39" s="40">
        <f t="shared" si="50"/>
        <v>23.127203795690175</v>
      </c>
      <c r="AR39" s="77">
        <f t="shared" si="50"/>
        <v>23.127203795690175</v>
      </c>
      <c r="AS39" s="40">
        <f t="shared" si="50"/>
        <v>24.243581912756483</v>
      </c>
      <c r="AT39" s="77">
        <f t="shared" si="50"/>
        <v>24.243581912756483</v>
      </c>
      <c r="AU39" s="40">
        <f t="shared" ref="AU39:AV39" si="51">(AU38/AU4)*100</f>
        <v>24.458122386435715</v>
      </c>
      <c r="AV39" s="77">
        <f t="shared" si="51"/>
        <v>24.458122386435715</v>
      </c>
      <c r="AW39" s="40">
        <f t="shared" ref="AW39:BA39" si="52">(AW38/AW4)*100</f>
        <v>23.685118671855822</v>
      </c>
      <c r="AX39" s="77">
        <f t="shared" si="52"/>
        <v>23.685118671855822</v>
      </c>
      <c r="AY39" s="40">
        <f t="shared" si="52"/>
        <v>22.39728041559481</v>
      </c>
      <c r="AZ39" s="77">
        <f t="shared" ref="AZ39:BC39" si="53">(AZ38/AZ4)*100</f>
        <v>22.39728041559481</v>
      </c>
      <c r="BA39" s="40">
        <f t="shared" si="52"/>
        <v>22.035161441775614</v>
      </c>
      <c r="BB39" s="77">
        <f t="shared" si="53"/>
        <v>22.035161441775614</v>
      </c>
      <c r="BC39" s="40">
        <f t="shared" si="53"/>
        <v>21.327931285879249</v>
      </c>
      <c r="BD39" s="77">
        <f t="shared" ref="BD39:BE39" si="54">(BD38/BD4)*100</f>
        <v>21.327931285879249</v>
      </c>
      <c r="BE39" s="40">
        <f t="shared" si="54"/>
        <v>20.601825466071137</v>
      </c>
      <c r="BF39" s="77">
        <f t="shared" ref="BF39:BG39" si="55">(BF38/BF4)*100</f>
        <v>20.601825466071137</v>
      </c>
      <c r="BG39" s="40">
        <f t="shared" si="55"/>
        <v>19.662059918634679</v>
      </c>
      <c r="BH39" s="77">
        <f t="shared" ref="BH39:BI39" si="56">(BH38/BH4)*100</f>
        <v>19.662059918634679</v>
      </c>
      <c r="BI39" s="40">
        <f t="shared" si="56"/>
        <v>19.197184285039214</v>
      </c>
      <c r="BJ39" s="77">
        <f t="shared" ref="BJ39:BK39" si="57">(BJ38/BJ4)*100</f>
        <v>19.197184285039214</v>
      </c>
      <c r="BK39" s="40">
        <f t="shared" si="57"/>
        <v>18.675998027952332</v>
      </c>
      <c r="BL39" s="77">
        <f t="shared" ref="BL39:BM39" si="58">(BL38/BL4)*100</f>
        <v>18.675998027952332</v>
      </c>
      <c r="BM39" s="40">
        <f t="shared" si="58"/>
        <v>18.162999958662361</v>
      </c>
      <c r="BN39" s="77">
        <f t="shared" ref="BN39" si="59">(BN38/BN4)*100</f>
        <v>18.162999958662361</v>
      </c>
    </row>
    <row r="40" spans="1:66">
      <c r="A40" s="41" t="s">
        <v>50</v>
      </c>
      <c r="H40" s="88"/>
      <c r="J40" s="88"/>
      <c r="L40" s="88"/>
      <c r="N40" s="88"/>
      <c r="P40" s="88"/>
      <c r="R40" s="88"/>
      <c r="T40" s="88"/>
      <c r="V40" s="88"/>
      <c r="W40" s="1"/>
      <c r="X40" s="88"/>
      <c r="Y40" s="1">
        <v>135922</v>
      </c>
      <c r="Z40" s="88">
        <f>(ProprietaryRecps!P40+PrivateRecips!P40+PublicRecipients!P40)</f>
        <v>135922</v>
      </c>
      <c r="AA40" s="1">
        <v>139472</v>
      </c>
      <c r="AB40" s="88">
        <f>(ProprietaryRecps!Q40+PrivateRecips!Q40+PublicRecipients!Q40)</f>
        <v>139472</v>
      </c>
      <c r="AC40" s="1">
        <v>155747</v>
      </c>
      <c r="AD40" s="88">
        <f>(ProprietaryRecps!R40+PrivateRecips!R40+PublicRecipients!R40)</f>
        <v>155747</v>
      </c>
      <c r="AE40" s="1">
        <v>189475</v>
      </c>
      <c r="AF40" s="88">
        <f>(ProprietaryRecps!S40+PrivateRecips!S40+PublicRecipients!S40)</f>
        <v>189475</v>
      </c>
      <c r="AG40" s="1">
        <v>201816</v>
      </c>
      <c r="AH40" s="88">
        <f>(ProprietaryRecps!T40+PrivateRecips!T40+PublicRecipients!T40)</f>
        <v>201816</v>
      </c>
      <c r="AI40" s="1">
        <v>205046</v>
      </c>
      <c r="AJ40" s="88">
        <f>(ProprietaryRecps!U40+PrivateRecips!U40+PublicRecipients!U40)</f>
        <v>205046</v>
      </c>
      <c r="AK40" s="1">
        <v>201290</v>
      </c>
      <c r="AL40" s="88">
        <f>(ProprietaryRecps!V40+PrivateRecips!V40+PublicRecipients!V40)</f>
        <v>201290</v>
      </c>
      <c r="AM40" s="1">
        <v>201468</v>
      </c>
      <c r="AN40" s="88">
        <f>(ProprietaryRecps!W40+PrivateRecips!W40+PublicRecipients!W40)</f>
        <v>201468</v>
      </c>
      <c r="AO40" s="1">
        <v>218929</v>
      </c>
      <c r="AP40" s="88">
        <f>(ProprietaryRecps!X40+PrivateRecips!X40+PublicRecipients!X40)</f>
        <v>218929</v>
      </c>
      <c r="AQ40" s="1">
        <v>256221</v>
      </c>
      <c r="AR40" s="88">
        <f>(ProprietaryRecps!Y40+PrivateRecips!Y40+PublicRecipients!Y40)</f>
        <v>256221</v>
      </c>
      <c r="AS40" s="37">
        <v>348461</v>
      </c>
      <c r="AT40" s="88">
        <f>ProprietaryRecps!Z40+PrivateRecips!Z40+PublicRecipients!Z40</f>
        <v>348461</v>
      </c>
      <c r="AU40" s="37">
        <v>405645</v>
      </c>
      <c r="AV40" s="88">
        <f>+PublicRecipients!AA40+PrivateRecips!AA40+ProprietaryRecps!AA40</f>
        <v>405645</v>
      </c>
      <c r="AW40" s="37">
        <v>396997</v>
      </c>
      <c r="AX40" s="88">
        <f>+PublicRecipients!AB40+PrivateRecips!AB40+ProprietaryRecps!AB40</f>
        <v>396997</v>
      </c>
      <c r="AY40">
        <v>361929</v>
      </c>
      <c r="AZ40" s="88">
        <f>+PublicRecipients!AC40+PrivateRecips!AC40+ProprietaryRecps!AC40</f>
        <v>361929</v>
      </c>
      <c r="BA40">
        <v>341668</v>
      </c>
      <c r="BB40" s="88">
        <f>+PublicRecipients!AD40+PrivateRecips!AD40+ProprietaryRecps!AD40</f>
        <v>341668</v>
      </c>
      <c r="BC40">
        <v>323770</v>
      </c>
      <c r="BD40" s="88">
        <f>+PublicRecipients!AE40+PrivateRecips!AE40+ProprietaryRecps!AE40</f>
        <v>323770</v>
      </c>
      <c r="BE40">
        <v>288633</v>
      </c>
      <c r="BF40" s="87">
        <f>+PublicRecipients!AF40+PrivateRecips!AF40+ProprietaryRecps!AF40</f>
        <v>288633</v>
      </c>
      <c r="BG40">
        <v>264751</v>
      </c>
      <c r="BH40" s="87">
        <f>+PublicRecipients!AG40+PrivateRecips!AG40+ProprietaryRecps!AG40</f>
        <v>264751</v>
      </c>
      <c r="BI40">
        <v>258616</v>
      </c>
      <c r="BJ40" s="87">
        <f>+PublicRecipients!AH40+PrivateRecips!AH40+ProprietaryRecps!AH40</f>
        <v>258616</v>
      </c>
      <c r="BK40">
        <v>232195</v>
      </c>
      <c r="BL40" s="87">
        <f>+PublicRecipients!AI40+PrivateRecips!AI40+ProprietaryRecps!AI40</f>
        <v>232195</v>
      </c>
      <c r="BM40">
        <v>225607</v>
      </c>
      <c r="BN40" s="87">
        <f>+PublicRecipients!AJ40+PrivateRecips!AJ40+ProprietaryRecps!AJ40</f>
        <v>225607</v>
      </c>
    </row>
    <row r="41" spans="1:66">
      <c r="A41" s="41" t="s">
        <v>51</v>
      </c>
      <c r="H41" s="88"/>
      <c r="J41" s="88"/>
      <c r="L41" s="88"/>
      <c r="N41" s="88"/>
      <c r="P41" s="88"/>
      <c r="R41" s="88"/>
      <c r="T41" s="88"/>
      <c r="V41" s="88"/>
      <c r="W41" s="1"/>
      <c r="X41" s="88"/>
      <c r="Y41" s="1">
        <v>72221</v>
      </c>
      <c r="Z41" s="88">
        <f>(ProprietaryRecps!P41+PrivateRecips!P41+PublicRecipients!P41)</f>
        <v>72221</v>
      </c>
      <c r="AA41" s="1">
        <v>75691</v>
      </c>
      <c r="AB41" s="88">
        <f>(ProprietaryRecps!Q41+PrivateRecips!Q41+PublicRecipients!Q41)</f>
        <v>75691</v>
      </c>
      <c r="AC41" s="1">
        <v>86875</v>
      </c>
      <c r="AD41" s="88">
        <f>(ProprietaryRecps!R41+PrivateRecips!R41+PublicRecipients!R41)</f>
        <v>86875</v>
      </c>
      <c r="AE41" s="1">
        <v>97329</v>
      </c>
      <c r="AF41" s="88">
        <f>(ProprietaryRecps!S41+PrivateRecips!S41+PublicRecipients!S41)</f>
        <v>97329</v>
      </c>
      <c r="AG41" s="1">
        <v>104224</v>
      </c>
      <c r="AH41" s="88">
        <f>(ProprietaryRecps!T41+PrivateRecips!T41+PublicRecipients!T41)</f>
        <v>104224</v>
      </c>
      <c r="AI41" s="1">
        <v>106369</v>
      </c>
      <c r="AJ41" s="88">
        <f>(ProprietaryRecps!U41+PrivateRecips!U41+PublicRecipients!U41)</f>
        <v>106369</v>
      </c>
      <c r="AK41" s="1">
        <v>104640</v>
      </c>
      <c r="AL41" s="88">
        <f>(ProprietaryRecps!V41+PrivateRecips!V41+PublicRecipients!V41)</f>
        <v>104640</v>
      </c>
      <c r="AM41" s="1">
        <v>108148</v>
      </c>
      <c r="AN41" s="88">
        <f>(ProprietaryRecps!W41+PrivateRecips!W41+PublicRecipients!W41)</f>
        <v>108148</v>
      </c>
      <c r="AO41" s="1">
        <v>117916</v>
      </c>
      <c r="AP41" s="88">
        <f>(ProprietaryRecps!X41+PrivateRecips!X41+PublicRecipients!X41)</f>
        <v>117916</v>
      </c>
      <c r="AQ41" s="1">
        <v>132039</v>
      </c>
      <c r="AR41" s="88">
        <f>(ProprietaryRecps!Y41+PrivateRecips!Y41+PublicRecipients!Y41)</f>
        <v>132039</v>
      </c>
      <c r="AS41" s="37">
        <v>249960</v>
      </c>
      <c r="AT41" s="88">
        <f>ProprietaryRecps!Z41+PrivateRecips!Z41+PublicRecipients!Z41</f>
        <v>249960</v>
      </c>
      <c r="AU41" s="37">
        <v>290550</v>
      </c>
      <c r="AV41" s="88">
        <f>+PublicRecipients!AA41+PrivateRecips!AA41+ProprietaryRecps!AA41</f>
        <v>290550</v>
      </c>
      <c r="AW41" s="37">
        <v>277221</v>
      </c>
      <c r="AX41" s="88">
        <f>+PublicRecipients!AB41+PrivateRecips!AB41+ProprietaryRecps!AB41</f>
        <v>277221</v>
      </c>
      <c r="AY41">
        <v>257547</v>
      </c>
      <c r="AZ41" s="88">
        <f>+PublicRecipients!AC41+PrivateRecips!AC41+ProprietaryRecps!AC41</f>
        <v>257547</v>
      </c>
      <c r="BA41">
        <v>244147</v>
      </c>
      <c r="BB41" s="88">
        <f>+PublicRecipients!AD41+PrivateRecips!AD41+ProprietaryRecps!AD41</f>
        <v>244147</v>
      </c>
      <c r="BC41">
        <v>226112</v>
      </c>
      <c r="BD41" s="88">
        <f>+PublicRecipients!AE41+PrivateRecips!AE41+ProprietaryRecps!AE41</f>
        <v>226112</v>
      </c>
      <c r="BE41">
        <v>194356</v>
      </c>
      <c r="BF41" s="87">
        <f>+PublicRecipients!AF41+PrivateRecips!AF41+ProprietaryRecps!AF41</f>
        <v>194356</v>
      </c>
      <c r="BG41">
        <v>142286</v>
      </c>
      <c r="BH41" s="87">
        <f>+PublicRecipients!AG41+PrivateRecips!AG41+ProprietaryRecps!AG41</f>
        <v>142286</v>
      </c>
      <c r="BI41">
        <v>127666</v>
      </c>
      <c r="BJ41" s="87">
        <f>+PublicRecipients!AH41+PrivateRecips!AH41+ProprietaryRecps!AH41</f>
        <v>127666</v>
      </c>
      <c r="BK41">
        <v>145939</v>
      </c>
      <c r="BL41" s="87">
        <f>+PublicRecipients!AI41+PrivateRecips!AI41+ProprietaryRecps!AI41</f>
        <v>145939</v>
      </c>
      <c r="BM41">
        <v>137304</v>
      </c>
      <c r="BN41" s="87">
        <f>+PublicRecipients!AJ41+PrivateRecips!AJ41+ProprietaryRecps!AJ41</f>
        <v>137304</v>
      </c>
    </row>
    <row r="42" spans="1:66">
      <c r="A42" s="41" t="s">
        <v>52</v>
      </c>
      <c r="H42" s="88"/>
      <c r="J42" s="88"/>
      <c r="L42" s="88"/>
      <c r="N42" s="88"/>
      <c r="P42" s="88"/>
      <c r="R42" s="88"/>
      <c r="T42" s="88"/>
      <c r="V42" s="88"/>
      <c r="W42" s="1"/>
      <c r="X42" s="88"/>
      <c r="Y42" s="1">
        <v>43345</v>
      </c>
      <c r="Z42" s="88">
        <f>(ProprietaryRecps!P42+PrivateRecips!P42+PublicRecipients!P42)</f>
        <v>43345</v>
      </c>
      <c r="AA42" s="1">
        <v>44973</v>
      </c>
      <c r="AB42" s="88">
        <f>(ProprietaryRecps!Q42+PrivateRecips!Q42+PublicRecipients!Q42)</f>
        <v>44973</v>
      </c>
      <c r="AC42" s="1">
        <v>51596</v>
      </c>
      <c r="AD42" s="88">
        <f>(ProprietaryRecps!R42+PrivateRecips!R42+PublicRecipients!R42)</f>
        <v>51596</v>
      </c>
      <c r="AE42" s="1">
        <v>58868</v>
      </c>
      <c r="AF42" s="88">
        <f>(ProprietaryRecps!S42+PrivateRecips!S42+PublicRecipients!S42)</f>
        <v>58868</v>
      </c>
      <c r="AG42" s="1">
        <v>67449</v>
      </c>
      <c r="AH42" s="88">
        <f>(ProprietaryRecps!T42+PrivateRecips!T42+PublicRecipients!T42)</f>
        <v>67449</v>
      </c>
      <c r="AI42" s="1">
        <v>74011</v>
      </c>
      <c r="AJ42" s="88">
        <f>(ProprietaryRecps!U42+PrivateRecips!U42+PublicRecipients!U42)</f>
        <v>74011</v>
      </c>
      <c r="AK42" s="1">
        <v>75538</v>
      </c>
      <c r="AL42" s="88">
        <f>(ProprietaryRecps!V42+PrivateRecips!V42+PublicRecipients!V42)</f>
        <v>75538</v>
      </c>
      <c r="AM42" s="1">
        <v>83423</v>
      </c>
      <c r="AN42" s="88">
        <f>(ProprietaryRecps!W42+PrivateRecips!W42+PublicRecipients!W42)</f>
        <v>83423</v>
      </c>
      <c r="AO42" s="1">
        <v>108772</v>
      </c>
      <c r="AP42" s="88">
        <f>(ProprietaryRecps!X42+PrivateRecips!X42+PublicRecipients!X42)</f>
        <v>108772</v>
      </c>
      <c r="AQ42" s="1">
        <v>133010</v>
      </c>
      <c r="AR42" s="88">
        <f>(ProprietaryRecps!Y42+PrivateRecips!Y42+PublicRecipients!Y42)</f>
        <v>133010</v>
      </c>
      <c r="AS42" s="37">
        <v>201523</v>
      </c>
      <c r="AT42" s="88">
        <f>ProprietaryRecps!Z42+PrivateRecips!Z42+PublicRecipients!Z42</f>
        <v>201523</v>
      </c>
      <c r="AU42" s="37">
        <v>231468</v>
      </c>
      <c r="AV42" s="88">
        <f>+PublicRecipients!AA42+PrivateRecips!AA42+ProprietaryRecps!AA42</f>
        <v>231468</v>
      </c>
      <c r="AW42" s="37">
        <v>220335</v>
      </c>
      <c r="AX42" s="88">
        <f>+PublicRecipients!AB42+PrivateRecips!AB42+ProprietaryRecps!AB42</f>
        <v>220335</v>
      </c>
      <c r="AY42">
        <v>125812</v>
      </c>
      <c r="AZ42" s="88">
        <f>+PublicRecipients!AC42+PrivateRecips!AC42+ProprietaryRecps!AC42</f>
        <v>125812</v>
      </c>
      <c r="BA42">
        <v>122206</v>
      </c>
      <c r="BB42" s="88">
        <f>+PublicRecipients!AD42+PrivateRecips!AD42+ProprietaryRecps!AD42</f>
        <v>122206</v>
      </c>
      <c r="BC42">
        <v>118021</v>
      </c>
      <c r="BD42" s="88">
        <f>+PublicRecipients!AE42+PrivateRecips!AE42+ProprietaryRecps!AE42</f>
        <v>118021</v>
      </c>
      <c r="BE42">
        <v>102781</v>
      </c>
      <c r="BF42" s="87">
        <f>+PublicRecipients!AF42+PrivateRecips!AF42+ProprietaryRecps!AF42</f>
        <v>102781</v>
      </c>
      <c r="BG42">
        <v>93655</v>
      </c>
      <c r="BH42" s="87">
        <f>+PublicRecipients!AG42+PrivateRecips!AG42+ProprietaryRecps!AG42</f>
        <v>93655</v>
      </c>
      <c r="BI42">
        <v>89947</v>
      </c>
      <c r="BJ42" s="87">
        <f>+PublicRecipients!AH42+PrivateRecips!AH42+ProprietaryRecps!AH42</f>
        <v>89947</v>
      </c>
      <c r="BK42">
        <v>57924</v>
      </c>
      <c r="BL42" s="87">
        <f>+PublicRecipients!AI42+PrivateRecips!AI42+ProprietaryRecps!AI42</f>
        <v>57924</v>
      </c>
      <c r="BM42">
        <v>54677</v>
      </c>
      <c r="BN42" s="87">
        <f>+PublicRecipients!AJ42+PrivateRecips!AJ42+ProprietaryRecps!AJ42</f>
        <v>54677</v>
      </c>
    </row>
    <row r="43" spans="1:66">
      <c r="A43" s="41" t="s">
        <v>53</v>
      </c>
      <c r="H43" s="88"/>
      <c r="J43" s="88"/>
      <c r="L43" s="88"/>
      <c r="N43" s="88"/>
      <c r="P43" s="88"/>
      <c r="R43" s="88"/>
      <c r="T43" s="88"/>
      <c r="V43" s="88"/>
      <c r="W43" s="1"/>
      <c r="X43" s="88"/>
      <c r="Y43" s="1">
        <v>37658</v>
      </c>
      <c r="Z43" s="88">
        <f>(ProprietaryRecps!P43+PrivateRecips!P43+PublicRecipients!P43)</f>
        <v>37658</v>
      </c>
      <c r="AA43" s="1">
        <v>39084</v>
      </c>
      <c r="AB43" s="88">
        <f>(ProprietaryRecps!Q43+PrivateRecips!Q43+PublicRecipients!Q43)</f>
        <v>39084</v>
      </c>
      <c r="AC43" s="1">
        <v>43078</v>
      </c>
      <c r="AD43" s="88">
        <f>(ProprietaryRecps!R43+PrivateRecips!R43+PublicRecipients!R43)</f>
        <v>43078</v>
      </c>
      <c r="AE43" s="1">
        <v>47435</v>
      </c>
      <c r="AF43" s="88">
        <f>(ProprietaryRecps!S43+PrivateRecips!S43+PublicRecipients!S43)</f>
        <v>47435</v>
      </c>
      <c r="AG43" s="1">
        <v>51471</v>
      </c>
      <c r="AH43" s="88">
        <f>(ProprietaryRecps!T43+PrivateRecips!T43+PublicRecipients!T43)</f>
        <v>51471</v>
      </c>
      <c r="AI43" s="1">
        <v>51807</v>
      </c>
      <c r="AJ43" s="88">
        <f>(ProprietaryRecps!U43+PrivateRecips!U43+PublicRecipients!U43)</f>
        <v>51807</v>
      </c>
      <c r="AK43" s="1">
        <v>50134</v>
      </c>
      <c r="AL43" s="88">
        <f>(ProprietaryRecps!V43+PrivateRecips!V43+PublicRecipients!V43)</f>
        <v>50134</v>
      </c>
      <c r="AM43" s="1">
        <v>48268</v>
      </c>
      <c r="AN43" s="88">
        <f>(ProprietaryRecps!W43+PrivateRecips!W43+PublicRecipients!W43)</f>
        <v>48268</v>
      </c>
      <c r="AO43" s="1">
        <v>48307</v>
      </c>
      <c r="AP43" s="88">
        <f>(ProprietaryRecps!X43+PrivateRecips!X43+PublicRecipients!X43)</f>
        <v>48307</v>
      </c>
      <c r="AQ43" s="1">
        <v>49686</v>
      </c>
      <c r="AR43" s="88">
        <f>(ProprietaryRecps!Y43+PrivateRecips!Y43+PublicRecipients!Y43)</f>
        <v>49686</v>
      </c>
      <c r="AS43" s="37">
        <v>67225</v>
      </c>
      <c r="AT43" s="88">
        <f>ProprietaryRecps!Z43+PrivateRecips!Z43+PublicRecipients!Z43</f>
        <v>67225</v>
      </c>
      <c r="AU43" s="37">
        <v>78281</v>
      </c>
      <c r="AV43" s="88">
        <f>+PublicRecipients!AA43+PrivateRecips!AA43+ProprietaryRecps!AA43</f>
        <v>78281</v>
      </c>
      <c r="AW43" s="37">
        <v>81802</v>
      </c>
      <c r="AX43" s="88">
        <f>+PublicRecipients!AB43+PrivateRecips!AB43+ProprietaryRecps!AB43</f>
        <v>81802</v>
      </c>
      <c r="AY43">
        <v>79840</v>
      </c>
      <c r="AZ43" s="88">
        <f>+PublicRecipients!AC43+PrivateRecips!AC43+ProprietaryRecps!AC43</f>
        <v>79840</v>
      </c>
      <c r="BA43">
        <v>74793</v>
      </c>
      <c r="BB43" s="88">
        <f>+PublicRecipients!AD43+PrivateRecips!AD43+ProprietaryRecps!AD43</f>
        <v>74793</v>
      </c>
      <c r="BC43">
        <v>79800</v>
      </c>
      <c r="BD43" s="88">
        <f>+PublicRecipients!AE43+PrivateRecips!AE43+ProprietaryRecps!AE43</f>
        <v>79800</v>
      </c>
      <c r="BE43">
        <v>72014</v>
      </c>
      <c r="BF43" s="87">
        <f>+PublicRecipients!AF43+PrivateRecips!AF43+ProprietaryRecps!AF43</f>
        <v>72014</v>
      </c>
      <c r="BG43">
        <v>65664</v>
      </c>
      <c r="BH43" s="87">
        <f>+PublicRecipients!AG43+PrivateRecips!AG43+ProprietaryRecps!AG43</f>
        <v>65664</v>
      </c>
      <c r="BI43">
        <v>64710</v>
      </c>
      <c r="BJ43" s="87">
        <f>+PublicRecipients!AH43+PrivateRecips!AH43+ProprietaryRecps!AH43</f>
        <v>64710</v>
      </c>
      <c r="BK43">
        <v>61921</v>
      </c>
      <c r="BL43" s="87">
        <f>+PublicRecipients!AI43+PrivateRecips!AI43+ProprietaryRecps!AI43</f>
        <v>61921</v>
      </c>
      <c r="BM43">
        <v>57885</v>
      </c>
      <c r="BN43" s="87">
        <f>+PublicRecipients!AJ43+PrivateRecips!AJ43+ProprietaryRecps!AJ43</f>
        <v>57885</v>
      </c>
    </row>
    <row r="44" spans="1:66">
      <c r="A44" s="41" t="s">
        <v>54</v>
      </c>
      <c r="H44" s="88"/>
      <c r="J44" s="88"/>
      <c r="L44" s="88"/>
      <c r="N44" s="88"/>
      <c r="P44" s="88"/>
      <c r="R44" s="88"/>
      <c r="T44" s="88"/>
      <c r="V44" s="88"/>
      <c r="X44" s="88"/>
      <c r="Y44" s="1">
        <v>109802</v>
      </c>
      <c r="Z44" s="88">
        <f>(ProprietaryRecps!P44+PrivateRecips!P44+PublicRecipients!P44)</f>
        <v>109802</v>
      </c>
      <c r="AA44" s="1">
        <v>115048</v>
      </c>
      <c r="AB44" s="88">
        <f>(ProprietaryRecps!Q44+PrivateRecips!Q44+PublicRecipients!Q44)</f>
        <v>115048</v>
      </c>
      <c r="AC44" s="1">
        <v>133529</v>
      </c>
      <c r="AD44" s="88">
        <f>(ProprietaryRecps!R44+PrivateRecips!R44+PublicRecipients!R44)</f>
        <v>133529</v>
      </c>
      <c r="AE44" s="1">
        <v>153035</v>
      </c>
      <c r="AF44" s="88">
        <f>(ProprietaryRecps!S44+PrivateRecips!S44+PublicRecipients!S44)</f>
        <v>153035</v>
      </c>
      <c r="AG44" s="1">
        <v>166367</v>
      </c>
      <c r="AH44" s="88">
        <f>(ProprietaryRecps!T44+PrivateRecips!T44+PublicRecipients!T44)</f>
        <v>166367</v>
      </c>
      <c r="AI44" s="1">
        <v>175169</v>
      </c>
      <c r="AJ44" s="88">
        <f>(ProprietaryRecps!U44+PrivateRecips!U44+PublicRecipients!U44)</f>
        <v>175169</v>
      </c>
      <c r="AK44" s="1">
        <v>174309</v>
      </c>
      <c r="AL44" s="88">
        <f>(ProprietaryRecps!V44+PrivateRecips!V44+PublicRecipients!V44)</f>
        <v>174309</v>
      </c>
      <c r="AM44" s="1">
        <v>181767</v>
      </c>
      <c r="AN44" s="88">
        <f>(ProprietaryRecps!W44+PrivateRecips!W44+PublicRecipients!W44)</f>
        <v>181767</v>
      </c>
      <c r="AO44" s="1">
        <v>198699</v>
      </c>
      <c r="AP44" s="88">
        <f>(ProprietaryRecps!X44+PrivateRecips!X44+PublicRecipients!X44)</f>
        <v>198699</v>
      </c>
      <c r="AQ44" s="1">
        <v>220622</v>
      </c>
      <c r="AR44" s="88">
        <f>(ProprietaryRecps!Y44+PrivateRecips!Y44+PublicRecipients!Y44)</f>
        <v>220622</v>
      </c>
      <c r="AS44" s="37">
        <v>304079</v>
      </c>
      <c r="AT44" s="88">
        <f>ProprietaryRecps!Z44+PrivateRecips!Z44+PublicRecipients!Z44</f>
        <v>304079</v>
      </c>
      <c r="AU44" s="37">
        <v>338781</v>
      </c>
      <c r="AV44" s="88">
        <f>+PublicRecipients!AA44+PrivateRecips!AA44+ProprietaryRecps!AA44</f>
        <v>338781</v>
      </c>
      <c r="AW44" s="37">
        <v>331626</v>
      </c>
      <c r="AX44" s="88">
        <f>+PublicRecipients!AB44+PrivateRecips!AB44+ProprietaryRecps!AB44</f>
        <v>331626</v>
      </c>
      <c r="AY44">
        <v>307847</v>
      </c>
      <c r="AZ44" s="88">
        <f>+PublicRecipients!AC44+PrivateRecips!AC44+ProprietaryRecps!AC44</f>
        <v>307847</v>
      </c>
      <c r="BA44">
        <v>282972</v>
      </c>
      <c r="BB44" s="88">
        <f>+PublicRecipients!AD44+PrivateRecips!AD44+ProprietaryRecps!AD44</f>
        <v>282972</v>
      </c>
      <c r="BC44">
        <v>263694</v>
      </c>
      <c r="BD44" s="88">
        <f>+PublicRecipients!AE44+PrivateRecips!AE44+ProprietaryRecps!AE44</f>
        <v>263694</v>
      </c>
      <c r="BE44">
        <v>228673</v>
      </c>
      <c r="BF44" s="87">
        <f>+PublicRecipients!AF44+PrivateRecips!AF44+ProprietaryRecps!AF44</f>
        <v>228673</v>
      </c>
      <c r="BG44">
        <v>206112</v>
      </c>
      <c r="BH44" s="87">
        <f>+PublicRecipients!AG44+PrivateRecips!AG44+ProprietaryRecps!AG44</f>
        <v>206112</v>
      </c>
      <c r="BI44">
        <v>199512</v>
      </c>
      <c r="BJ44" s="87">
        <f>+PublicRecipients!AH44+PrivateRecips!AH44+ProprietaryRecps!AH44</f>
        <v>199512</v>
      </c>
      <c r="BK44">
        <v>182594</v>
      </c>
      <c r="BL44" s="87">
        <f>+PublicRecipients!AI44+PrivateRecips!AI44+ProprietaryRecps!AI44</f>
        <v>182594</v>
      </c>
      <c r="BM44">
        <v>173765</v>
      </c>
      <c r="BN44" s="87">
        <f>+PublicRecipients!AJ44+PrivateRecips!AJ44+ProprietaryRecps!AJ44</f>
        <v>173765</v>
      </c>
    </row>
    <row r="45" spans="1:66">
      <c r="A45" s="41" t="s">
        <v>55</v>
      </c>
      <c r="H45" s="88"/>
      <c r="J45" s="88"/>
      <c r="L45" s="88"/>
      <c r="N45" s="88"/>
      <c r="P45" s="88"/>
      <c r="R45" s="88"/>
      <c r="T45" s="88"/>
      <c r="V45" s="88"/>
      <c r="X45" s="88"/>
      <c r="Y45" s="1">
        <v>56048</v>
      </c>
      <c r="Z45" s="88">
        <f>(ProprietaryRecps!P45+PrivateRecips!P45+PublicRecipients!P45)</f>
        <v>56048</v>
      </c>
      <c r="AA45" s="1">
        <v>58546</v>
      </c>
      <c r="AB45" s="88">
        <f>(ProprietaryRecps!Q45+PrivateRecips!Q45+PublicRecipients!Q45)</f>
        <v>58546</v>
      </c>
      <c r="AC45" s="1">
        <v>65033</v>
      </c>
      <c r="AD45" s="88">
        <f>(ProprietaryRecps!R45+PrivateRecips!R45+PublicRecipients!R45)</f>
        <v>65033</v>
      </c>
      <c r="AE45" s="1">
        <v>72143</v>
      </c>
      <c r="AF45" s="88">
        <f>(ProprietaryRecps!S45+PrivateRecips!S45+PublicRecipients!S45)</f>
        <v>72143</v>
      </c>
      <c r="AG45" s="1">
        <v>75911</v>
      </c>
      <c r="AH45" s="88">
        <f>(ProprietaryRecps!T45+PrivateRecips!T45+PublicRecipients!T45)</f>
        <v>75911</v>
      </c>
      <c r="AI45" s="1">
        <v>77022</v>
      </c>
      <c r="AJ45" s="88">
        <f>(ProprietaryRecps!U45+PrivateRecips!U45+PublicRecipients!U45)</f>
        <v>77022</v>
      </c>
      <c r="AK45" s="1">
        <v>73324</v>
      </c>
      <c r="AL45" s="88">
        <f>(ProprietaryRecps!V45+PrivateRecips!V45+PublicRecipients!V45)</f>
        <v>73324</v>
      </c>
      <c r="AM45" s="1">
        <v>76537</v>
      </c>
      <c r="AN45" s="88">
        <f>(ProprietaryRecps!W45+PrivateRecips!W45+PublicRecipients!W45)</f>
        <v>76537</v>
      </c>
      <c r="AO45" s="1">
        <v>86023</v>
      </c>
      <c r="AP45" s="88">
        <f>(ProprietaryRecps!X45+PrivateRecips!X45+PublicRecipients!X45)</f>
        <v>86023</v>
      </c>
      <c r="AQ45" s="1">
        <v>96179</v>
      </c>
      <c r="AR45" s="88">
        <f>(ProprietaryRecps!Y45+PrivateRecips!Y45+PublicRecipients!Y45)</f>
        <v>96179</v>
      </c>
      <c r="AS45" s="37">
        <v>144906</v>
      </c>
      <c r="AT45" s="88">
        <f>ProprietaryRecps!Z45+PrivateRecips!Z45+PublicRecipients!Z45</f>
        <v>144906</v>
      </c>
      <c r="AU45" s="37">
        <v>182317</v>
      </c>
      <c r="AV45" s="88">
        <f>+PublicRecipients!AA45+PrivateRecips!AA45+ProprietaryRecps!AA45</f>
        <v>182317</v>
      </c>
      <c r="AW45" s="37">
        <v>177404</v>
      </c>
      <c r="AX45" s="88">
        <f>+PublicRecipients!AB45+PrivateRecips!AB45+ProprietaryRecps!AB45</f>
        <v>177404</v>
      </c>
      <c r="AY45">
        <v>172008</v>
      </c>
      <c r="AZ45" s="88">
        <f>+PublicRecipients!AC45+PrivateRecips!AC45+ProprietaryRecps!AC45</f>
        <v>172008</v>
      </c>
      <c r="BA45">
        <v>161611</v>
      </c>
      <c r="BB45" s="88">
        <f>+PublicRecipients!AD45+PrivateRecips!AD45+ProprietaryRecps!AD45</f>
        <v>161611</v>
      </c>
      <c r="BC45">
        <v>150608</v>
      </c>
      <c r="BD45" s="88">
        <f>+PublicRecipients!AE45+PrivateRecips!AE45+ProprietaryRecps!AE45</f>
        <v>150608</v>
      </c>
      <c r="BE45">
        <v>136569</v>
      </c>
      <c r="BF45" s="87">
        <f>+PublicRecipients!AF45+PrivateRecips!AF45+ProprietaryRecps!AF45</f>
        <v>136569</v>
      </c>
      <c r="BG45">
        <v>124422</v>
      </c>
      <c r="BH45" s="87">
        <f>+PublicRecipients!AG45+PrivateRecips!AG45+ProprietaryRecps!AG45</f>
        <v>124422</v>
      </c>
      <c r="BI45">
        <v>120700</v>
      </c>
      <c r="BJ45" s="87">
        <f>+PublicRecipients!AH45+PrivateRecips!AH45+ProprietaryRecps!AH45</f>
        <v>120700</v>
      </c>
      <c r="BK45">
        <v>117412</v>
      </c>
      <c r="BL45" s="87">
        <f>+PublicRecipients!AI45+PrivateRecips!AI45+ProprietaryRecps!AI45</f>
        <v>117412</v>
      </c>
      <c r="BM45">
        <v>114682</v>
      </c>
      <c r="BN45" s="87">
        <f>+PublicRecipients!AJ45+PrivateRecips!AJ45+ProprietaryRecps!AJ45</f>
        <v>114682</v>
      </c>
    </row>
    <row r="46" spans="1:66">
      <c r="A46" s="41" t="s">
        <v>56</v>
      </c>
      <c r="H46" s="88"/>
      <c r="J46" s="88"/>
      <c r="L46" s="88"/>
      <c r="N46" s="88"/>
      <c r="P46" s="88"/>
      <c r="R46" s="88"/>
      <c r="T46" s="88"/>
      <c r="V46" s="88"/>
      <c r="X46" s="88"/>
      <c r="Y46" s="1">
        <v>73571</v>
      </c>
      <c r="Z46" s="88">
        <f>(ProprietaryRecps!P46+PrivateRecips!P46+PublicRecipients!P46)</f>
        <v>73571</v>
      </c>
      <c r="AA46" s="1">
        <v>75979</v>
      </c>
      <c r="AB46" s="88">
        <f>(ProprietaryRecps!Q46+PrivateRecips!Q46+PublicRecipients!Q46)</f>
        <v>75979</v>
      </c>
      <c r="AC46" s="1">
        <v>84337</v>
      </c>
      <c r="AD46" s="88">
        <f>(ProprietaryRecps!R46+PrivateRecips!R46+PublicRecipients!R46)</f>
        <v>84337</v>
      </c>
      <c r="AE46" s="1">
        <v>91673</v>
      </c>
      <c r="AF46" s="88">
        <f>(ProprietaryRecps!S46+PrivateRecips!S46+PublicRecipients!S46)</f>
        <v>91673</v>
      </c>
      <c r="AG46" s="1">
        <v>99168</v>
      </c>
      <c r="AH46" s="88">
        <f>(ProprietaryRecps!T46+PrivateRecips!T46+PublicRecipients!T46)</f>
        <v>99168</v>
      </c>
      <c r="AI46" s="1">
        <v>102693</v>
      </c>
      <c r="AJ46" s="88">
        <f>(ProprietaryRecps!U46+PrivateRecips!U46+PublicRecipients!U46)</f>
        <v>102693</v>
      </c>
      <c r="AK46" s="1">
        <v>102355</v>
      </c>
      <c r="AL46" s="88">
        <f>(ProprietaryRecps!V46+PrivateRecips!V46+PublicRecipients!V46)</f>
        <v>102355</v>
      </c>
      <c r="AM46" s="1">
        <v>102770</v>
      </c>
      <c r="AN46" s="88">
        <f>(ProprietaryRecps!W46+PrivateRecips!W46+PublicRecipients!W46)</f>
        <v>102770</v>
      </c>
      <c r="AO46" s="1">
        <v>111266</v>
      </c>
      <c r="AP46" s="88">
        <f>(ProprietaryRecps!X46+PrivateRecips!X46+PublicRecipients!X46)</f>
        <v>111266</v>
      </c>
      <c r="AQ46" s="1">
        <v>116124</v>
      </c>
      <c r="AR46" s="88">
        <f>(ProprietaryRecps!Y46+PrivateRecips!Y46+PublicRecipients!Y46)</f>
        <v>116124</v>
      </c>
      <c r="AS46" s="37">
        <v>153160</v>
      </c>
      <c r="AT46" s="88">
        <f>ProprietaryRecps!Z46+PrivateRecips!Z46+PublicRecipients!Z46</f>
        <v>153160</v>
      </c>
      <c r="AU46" s="37">
        <v>180554</v>
      </c>
      <c r="AV46" s="88">
        <f>+PublicRecipients!AA46+PrivateRecips!AA46+ProprietaryRecps!AA46</f>
        <v>180554</v>
      </c>
      <c r="AW46" s="37">
        <v>186001</v>
      </c>
      <c r="AX46" s="88">
        <f>+PublicRecipients!AB46+PrivateRecips!AB46+ProprietaryRecps!AB46</f>
        <v>186001</v>
      </c>
      <c r="AY46">
        <v>180523</v>
      </c>
      <c r="AZ46" s="88">
        <f>+PublicRecipients!AC46+PrivateRecips!AC46+ProprietaryRecps!AC46</f>
        <v>180523</v>
      </c>
      <c r="BA46">
        <v>173373</v>
      </c>
      <c r="BB46" s="88">
        <f>+PublicRecipients!AD46+PrivateRecips!AD46+ProprietaryRecps!AD46</f>
        <v>173373</v>
      </c>
      <c r="BC46">
        <v>156723</v>
      </c>
      <c r="BD46" s="88">
        <f>+PublicRecipients!AE46+PrivateRecips!AE46+ProprietaryRecps!AE46</f>
        <v>156723</v>
      </c>
      <c r="BE46">
        <v>141854</v>
      </c>
      <c r="BF46" s="87">
        <f>+PublicRecipients!AF46+PrivateRecips!AF46+ProprietaryRecps!AF46</f>
        <v>141854</v>
      </c>
      <c r="BG46">
        <v>129270</v>
      </c>
      <c r="BH46" s="87">
        <f>+PublicRecipients!AG46+PrivateRecips!AG46+ProprietaryRecps!AG46</f>
        <v>129270</v>
      </c>
      <c r="BI46">
        <v>123518</v>
      </c>
      <c r="BJ46" s="87">
        <f>+PublicRecipients!AH46+PrivateRecips!AH46+ProprietaryRecps!AH46</f>
        <v>123518</v>
      </c>
      <c r="BK46">
        <v>116734</v>
      </c>
      <c r="BL46" s="87">
        <f>+PublicRecipients!AI46+PrivateRecips!AI46+ProprietaryRecps!AI46</f>
        <v>116734</v>
      </c>
      <c r="BM46">
        <v>107140</v>
      </c>
      <c r="BN46" s="87">
        <f>+PublicRecipients!AJ46+PrivateRecips!AJ46+ProprietaryRecps!AJ46</f>
        <v>107140</v>
      </c>
    </row>
    <row r="47" spans="1:66">
      <c r="A47" s="41" t="s">
        <v>57</v>
      </c>
      <c r="H47" s="88"/>
      <c r="J47" s="88"/>
      <c r="L47" s="88"/>
      <c r="N47" s="88"/>
      <c r="P47" s="88"/>
      <c r="R47" s="88"/>
      <c r="T47" s="88"/>
      <c r="V47" s="88"/>
      <c r="X47" s="88"/>
      <c r="Y47" s="1">
        <v>24424</v>
      </c>
      <c r="Z47" s="88">
        <f>(ProprietaryRecps!P47+PrivateRecips!P47+PublicRecipients!P47)</f>
        <v>24424</v>
      </c>
      <c r="AA47" s="1">
        <v>24492</v>
      </c>
      <c r="AB47" s="88">
        <f>(ProprietaryRecps!Q47+PrivateRecips!Q47+PublicRecipients!Q47)</f>
        <v>24492</v>
      </c>
      <c r="AC47" s="1">
        <v>26956</v>
      </c>
      <c r="AD47" s="88">
        <f>(ProprietaryRecps!R47+PrivateRecips!R47+PublicRecipients!R47)</f>
        <v>26956</v>
      </c>
      <c r="AE47" s="1">
        <v>28773</v>
      </c>
      <c r="AF47" s="88">
        <f>(ProprietaryRecps!S47+PrivateRecips!S47+PublicRecipients!S47)</f>
        <v>28773</v>
      </c>
      <c r="AG47" s="1">
        <v>30356</v>
      </c>
      <c r="AH47" s="88">
        <f>(ProprietaryRecps!T47+PrivateRecips!T47+PublicRecipients!T47)</f>
        <v>30356</v>
      </c>
      <c r="AI47" s="1">
        <v>29365</v>
      </c>
      <c r="AJ47" s="88">
        <f>(ProprietaryRecps!U47+PrivateRecips!U47+PublicRecipients!U47)</f>
        <v>29365</v>
      </c>
      <c r="AK47" s="1">
        <v>26542</v>
      </c>
      <c r="AL47" s="88">
        <f>(ProprietaryRecps!V47+PrivateRecips!V47+PublicRecipients!V47)</f>
        <v>26542</v>
      </c>
      <c r="AM47" s="1">
        <v>26254</v>
      </c>
      <c r="AN47" s="88">
        <f>(ProprietaryRecps!W47+PrivateRecips!W47+PublicRecipients!W47)</f>
        <v>26254</v>
      </c>
      <c r="AO47" s="1">
        <v>27536</v>
      </c>
      <c r="AP47" s="88">
        <f>(ProprietaryRecps!X47+PrivateRecips!X47+PublicRecipients!X47)</f>
        <v>27536</v>
      </c>
      <c r="AQ47" s="1">
        <v>28055</v>
      </c>
      <c r="AR47" s="88">
        <f>(ProprietaryRecps!Y47+PrivateRecips!Y47+PublicRecipients!Y47)</f>
        <v>28055</v>
      </c>
      <c r="AS47" s="37">
        <v>40012</v>
      </c>
      <c r="AT47" s="88">
        <f>ProprietaryRecps!Z47+PrivateRecips!Z47+PublicRecipients!Z47</f>
        <v>40012</v>
      </c>
      <c r="AU47" s="37">
        <v>47274</v>
      </c>
      <c r="AV47" s="88">
        <f>+PublicRecipients!AA47+PrivateRecips!AA47+ProprietaryRecps!AA47</f>
        <v>47274</v>
      </c>
      <c r="AW47" s="37">
        <v>48169</v>
      </c>
      <c r="AX47" s="88">
        <f>+PublicRecipients!AB47+PrivateRecips!AB47+ProprietaryRecps!AB47</f>
        <v>48169</v>
      </c>
      <c r="AY47">
        <v>45677</v>
      </c>
      <c r="AZ47" s="88">
        <f>+PublicRecipients!AC47+PrivateRecips!AC47+ProprietaryRecps!AC47</f>
        <v>45677</v>
      </c>
      <c r="BA47">
        <v>42806</v>
      </c>
      <c r="BB47" s="88">
        <f>+PublicRecipients!AD47+PrivateRecips!AD47+ProprietaryRecps!AD47</f>
        <v>42806</v>
      </c>
      <c r="BC47">
        <v>41152</v>
      </c>
      <c r="BD47" s="88">
        <f>+PublicRecipients!AE47+PrivateRecips!AE47+ProprietaryRecps!AE47</f>
        <v>41152</v>
      </c>
      <c r="BE47">
        <v>36778</v>
      </c>
      <c r="BF47" s="87">
        <f>+PublicRecipients!AF47+PrivateRecips!AF47+ProprietaryRecps!AF47</f>
        <v>36778</v>
      </c>
      <c r="BG47">
        <v>35457</v>
      </c>
      <c r="BH47" s="87">
        <f>+PublicRecipients!AG47+PrivateRecips!AG47+ProprietaryRecps!AG47</f>
        <v>35457</v>
      </c>
      <c r="BI47">
        <v>36262</v>
      </c>
      <c r="BJ47" s="87">
        <f>+PublicRecipients!AH47+PrivateRecips!AH47+ProprietaryRecps!AH47</f>
        <v>36262</v>
      </c>
      <c r="BK47">
        <v>35674</v>
      </c>
      <c r="BL47" s="87">
        <f>+PublicRecipients!AI47+PrivateRecips!AI47+ProprietaryRecps!AI47</f>
        <v>35674</v>
      </c>
      <c r="BM47">
        <v>34227</v>
      </c>
      <c r="BN47" s="87">
        <f>+PublicRecipients!AJ47+PrivateRecips!AJ47+ProprietaryRecps!AJ47</f>
        <v>34227</v>
      </c>
    </row>
    <row r="48" spans="1:66">
      <c r="A48" s="41" t="s">
        <v>58</v>
      </c>
      <c r="H48" s="88"/>
      <c r="J48" s="88"/>
      <c r="L48" s="88"/>
      <c r="N48" s="88"/>
      <c r="P48" s="88"/>
      <c r="R48" s="88"/>
      <c r="T48" s="88"/>
      <c r="V48" s="88"/>
      <c r="X48" s="88"/>
      <c r="Y48" s="1">
        <v>12999</v>
      </c>
      <c r="Z48" s="88">
        <f>(ProprietaryRecps!P48+PrivateRecips!P48+PublicRecipients!P48)</f>
        <v>12999</v>
      </c>
      <c r="AA48" s="1">
        <v>13055</v>
      </c>
      <c r="AB48" s="88">
        <f>(ProprietaryRecps!Q48+PrivateRecips!Q48+PublicRecipients!Q48)</f>
        <v>13055</v>
      </c>
      <c r="AC48" s="1">
        <v>13644</v>
      </c>
      <c r="AD48" s="88">
        <f>(ProprietaryRecps!R48+PrivateRecips!R48+PublicRecipients!R48)</f>
        <v>13644</v>
      </c>
      <c r="AE48" s="1">
        <v>14686</v>
      </c>
      <c r="AF48" s="88">
        <f>(ProprietaryRecps!S48+PrivateRecips!S48+PublicRecipients!S48)</f>
        <v>14686</v>
      </c>
      <c r="AG48" s="1">
        <v>15040</v>
      </c>
      <c r="AH48" s="88">
        <f>(ProprietaryRecps!T48+PrivateRecips!T48+PublicRecipients!T48)</f>
        <v>15040</v>
      </c>
      <c r="AI48" s="1">
        <v>14741</v>
      </c>
      <c r="AJ48" s="88">
        <f>(ProprietaryRecps!U48+PrivateRecips!U48+PublicRecipients!U48)</f>
        <v>14741</v>
      </c>
      <c r="AK48" s="1">
        <v>13165</v>
      </c>
      <c r="AL48" s="88">
        <f>(ProprietaryRecps!V48+PrivateRecips!V48+PublicRecipients!V48)</f>
        <v>13165</v>
      </c>
      <c r="AM48" s="1">
        <v>12438</v>
      </c>
      <c r="AN48" s="88">
        <f>(ProprietaryRecps!W48+PrivateRecips!W48+PublicRecipients!W48)</f>
        <v>12438</v>
      </c>
      <c r="AO48" s="1">
        <v>12467</v>
      </c>
      <c r="AP48" s="88">
        <f>(ProprietaryRecps!X48+PrivateRecips!X48+PublicRecipients!X48)</f>
        <v>12467</v>
      </c>
      <c r="AQ48" s="1">
        <v>12179</v>
      </c>
      <c r="AR48" s="88">
        <f>(ProprietaryRecps!Y48+PrivateRecips!Y48+PublicRecipients!Y48)</f>
        <v>12179</v>
      </c>
      <c r="AS48" s="37">
        <v>13570</v>
      </c>
      <c r="AT48" s="88">
        <f>ProprietaryRecps!Z48+PrivateRecips!Z48+PublicRecipients!Z48</f>
        <v>13570</v>
      </c>
      <c r="AU48" s="37">
        <v>15507</v>
      </c>
      <c r="AV48" s="88">
        <f>+PublicRecipients!AA48+PrivateRecips!AA48+ProprietaryRecps!AA48</f>
        <v>15507</v>
      </c>
      <c r="AW48" s="37">
        <v>14732</v>
      </c>
      <c r="AX48" s="88">
        <f>+PublicRecipients!AB48+PrivateRecips!AB48+ProprietaryRecps!AB48</f>
        <v>14732</v>
      </c>
      <c r="AY48">
        <v>13435</v>
      </c>
      <c r="AZ48" s="88">
        <f>+PublicRecipients!AC48+PrivateRecips!AC48+ProprietaryRecps!AC48</f>
        <v>13435</v>
      </c>
      <c r="BA48">
        <v>12609</v>
      </c>
      <c r="BB48" s="88">
        <f>+PublicRecipients!AD48+PrivateRecips!AD48+ProprietaryRecps!AD48</f>
        <v>12609</v>
      </c>
      <c r="BC48">
        <v>11930</v>
      </c>
      <c r="BD48" s="88">
        <f>+PublicRecipients!AE48+PrivateRecips!AE48+ProprietaryRecps!AE48</f>
        <v>11930</v>
      </c>
      <c r="BE48">
        <v>11153</v>
      </c>
      <c r="BF48" s="87">
        <f>+PublicRecipients!AF48+PrivateRecips!AF48+ProprietaryRecps!AF48</f>
        <v>11153</v>
      </c>
      <c r="BG48">
        <v>11089</v>
      </c>
      <c r="BH48" s="87">
        <f>+PublicRecipients!AG48+PrivateRecips!AG48+ProprietaryRecps!AG48</f>
        <v>11089</v>
      </c>
      <c r="BI48">
        <v>11605</v>
      </c>
      <c r="BJ48" s="87">
        <f>+PublicRecipients!AH48+PrivateRecips!AH48+ProprietaryRecps!AH48</f>
        <v>11605</v>
      </c>
      <c r="BK48">
        <v>11360</v>
      </c>
      <c r="BL48" s="87">
        <f>+PublicRecipients!AI48+PrivateRecips!AI48+ProprietaryRecps!AI48</f>
        <v>11360</v>
      </c>
      <c r="BM48">
        <v>10771</v>
      </c>
      <c r="BN48" s="87">
        <f>+PublicRecipients!AJ48+PrivateRecips!AJ48+ProprietaryRecps!AJ48</f>
        <v>10771</v>
      </c>
    </row>
    <row r="49" spans="1:66">
      <c r="A49" s="41" t="s">
        <v>59</v>
      </c>
      <c r="H49" s="88"/>
      <c r="J49" s="88"/>
      <c r="L49" s="88"/>
      <c r="N49" s="88"/>
      <c r="P49" s="88"/>
      <c r="R49" s="88"/>
      <c r="T49" s="88"/>
      <c r="V49" s="88"/>
      <c r="X49" s="88"/>
      <c r="Y49" s="1">
        <v>134771</v>
      </c>
      <c r="Z49" s="88">
        <f>(ProprietaryRecps!P49+PrivateRecips!P49+PublicRecipients!P49)</f>
        <v>134771</v>
      </c>
      <c r="AA49" s="1">
        <v>139977</v>
      </c>
      <c r="AB49" s="88">
        <f>(ProprietaryRecps!Q49+PrivateRecips!Q49+PublicRecipients!Q49)</f>
        <v>139977</v>
      </c>
      <c r="AC49" s="1">
        <v>161453</v>
      </c>
      <c r="AD49" s="88">
        <f>(ProprietaryRecps!R49+PrivateRecips!R49+PublicRecipients!R49)</f>
        <v>161453</v>
      </c>
      <c r="AE49" s="1">
        <v>177447</v>
      </c>
      <c r="AF49" s="88">
        <f>(ProprietaryRecps!S49+PrivateRecips!S49+PublicRecipients!S49)</f>
        <v>177447</v>
      </c>
      <c r="AG49" s="1">
        <v>193336</v>
      </c>
      <c r="AH49" s="88">
        <f>(ProprietaryRecps!T49+PrivateRecips!T49+PublicRecipients!T49)</f>
        <v>193336</v>
      </c>
      <c r="AI49" s="1">
        <v>200789</v>
      </c>
      <c r="AJ49" s="88">
        <f>(ProprietaryRecps!U49+PrivateRecips!U49+PublicRecipients!U49)</f>
        <v>200789</v>
      </c>
      <c r="AK49" s="1">
        <v>196103</v>
      </c>
      <c r="AL49" s="88">
        <f>(ProprietaryRecps!V49+PrivateRecips!V49+PublicRecipients!V49)</f>
        <v>196103</v>
      </c>
      <c r="AM49" s="1">
        <v>198043</v>
      </c>
      <c r="AN49" s="88">
        <f>(ProprietaryRecps!W49+PrivateRecips!W49+PublicRecipients!W49)</f>
        <v>198043</v>
      </c>
      <c r="AO49" s="1">
        <v>211250</v>
      </c>
      <c r="AP49" s="88">
        <f>(ProprietaryRecps!X49+PrivateRecips!X49+PublicRecipients!X49)</f>
        <v>211250</v>
      </c>
      <c r="AQ49" s="1">
        <v>232595</v>
      </c>
      <c r="AR49" s="88">
        <f>(ProprietaryRecps!Y49+PrivateRecips!Y49+PublicRecipients!Y49)</f>
        <v>232595</v>
      </c>
      <c r="AS49" s="37">
        <v>305561</v>
      </c>
      <c r="AT49" s="88">
        <f>ProprietaryRecps!Z49+PrivateRecips!Z49+PublicRecipients!Z49</f>
        <v>305561</v>
      </c>
      <c r="AU49" s="37">
        <v>356388</v>
      </c>
      <c r="AV49" s="88">
        <f>+PublicRecipients!AA49+PrivateRecips!AA49+ProprietaryRecps!AA49</f>
        <v>356388</v>
      </c>
      <c r="AW49" s="37">
        <v>343450</v>
      </c>
      <c r="AX49" s="88">
        <f>+PublicRecipients!AB49+PrivateRecips!AB49+ProprietaryRecps!AB49</f>
        <v>343450</v>
      </c>
      <c r="AY49">
        <v>301621</v>
      </c>
      <c r="AZ49" s="88">
        <f>+PublicRecipients!AC49+PrivateRecips!AC49+ProprietaryRecps!AC49</f>
        <v>301621</v>
      </c>
      <c r="BA49">
        <v>277512</v>
      </c>
      <c r="BB49" s="88">
        <f>+PublicRecipients!AD49+PrivateRecips!AD49+ProprietaryRecps!AD49</f>
        <v>277512</v>
      </c>
      <c r="BC49">
        <v>252884</v>
      </c>
      <c r="BD49" s="88">
        <f>+PublicRecipients!AE49+PrivateRecips!AE49+ProprietaryRecps!AE49</f>
        <v>252884</v>
      </c>
      <c r="BE49">
        <v>226518</v>
      </c>
      <c r="BF49" s="87">
        <f>+PublicRecipients!AF49+PrivateRecips!AF49+ProprietaryRecps!AF49</f>
        <v>226518</v>
      </c>
      <c r="BG49">
        <v>213110</v>
      </c>
      <c r="BH49" s="87">
        <f>+PublicRecipients!AG49+PrivateRecips!AG49+ProprietaryRecps!AG49</f>
        <v>213110</v>
      </c>
      <c r="BI49">
        <v>209761</v>
      </c>
      <c r="BJ49" s="87">
        <f>+PublicRecipients!AH49+PrivateRecips!AH49+ProprietaryRecps!AH49</f>
        <v>209761</v>
      </c>
      <c r="BK49">
        <v>206777</v>
      </c>
      <c r="BL49" s="87">
        <f>+PublicRecipients!AI49+PrivateRecips!AI49+ProprietaryRecps!AI49</f>
        <v>206777</v>
      </c>
      <c r="BM49">
        <v>202731</v>
      </c>
      <c r="BN49" s="87">
        <f>+PublicRecipients!AJ49+PrivateRecips!AJ49+ProprietaryRecps!AJ49</f>
        <v>202731</v>
      </c>
    </row>
    <row r="50" spans="1:66">
      <c r="A50" s="41" t="s">
        <v>60</v>
      </c>
      <c r="H50" s="88"/>
      <c r="J50" s="88"/>
      <c r="L50" s="88"/>
      <c r="N50" s="88"/>
      <c r="P50" s="88"/>
      <c r="R50" s="88"/>
      <c r="T50" s="88"/>
      <c r="V50" s="88"/>
      <c r="X50" s="88"/>
      <c r="Y50" s="1">
        <v>13604</v>
      </c>
      <c r="Z50" s="88">
        <f>(ProprietaryRecps!P50+PrivateRecips!P50+PublicRecipients!P50)</f>
        <v>13604</v>
      </c>
      <c r="AA50" s="1">
        <v>13909</v>
      </c>
      <c r="AB50" s="88">
        <f>(ProprietaryRecps!Q50+PrivateRecips!Q50+PublicRecipients!Q50)</f>
        <v>13909</v>
      </c>
      <c r="AC50" s="1">
        <v>14968</v>
      </c>
      <c r="AD50" s="88">
        <f>(ProprietaryRecps!R50+PrivateRecips!R50+PublicRecipients!R50)</f>
        <v>14968</v>
      </c>
      <c r="AE50" s="1">
        <v>16461</v>
      </c>
      <c r="AF50" s="88">
        <f>(ProprietaryRecps!S50+PrivateRecips!S50+PublicRecipients!S50)</f>
        <v>16461</v>
      </c>
      <c r="AG50" s="1">
        <v>17569</v>
      </c>
      <c r="AH50" s="88">
        <f>(ProprietaryRecps!T50+PrivateRecips!T50+PublicRecipients!T50)</f>
        <v>17569</v>
      </c>
      <c r="AI50" s="1">
        <v>17102</v>
      </c>
      <c r="AJ50" s="88">
        <f>(ProprietaryRecps!U50+PrivateRecips!U50+PublicRecipients!U50)</f>
        <v>17102</v>
      </c>
      <c r="AK50" s="1">
        <v>16101</v>
      </c>
      <c r="AL50" s="88">
        <f>(ProprietaryRecps!V50+PrivateRecips!V50+PublicRecipients!V50)</f>
        <v>16101</v>
      </c>
      <c r="AM50" s="1">
        <v>16240</v>
      </c>
      <c r="AN50" s="88">
        <f>(ProprietaryRecps!W50+PrivateRecips!W50+PublicRecipients!W50)</f>
        <v>16240</v>
      </c>
      <c r="AO50" s="1">
        <v>16573</v>
      </c>
      <c r="AP50" s="88">
        <f>(ProprietaryRecps!X50+PrivateRecips!X50+PublicRecipients!X50)</f>
        <v>16573</v>
      </c>
      <c r="AQ50" s="1">
        <v>17235</v>
      </c>
      <c r="AR50" s="88">
        <f>(ProprietaryRecps!Y50+PrivateRecips!Y50+PublicRecipients!Y50)</f>
        <v>17235</v>
      </c>
      <c r="AS50" s="37">
        <v>23389</v>
      </c>
      <c r="AT50" s="88">
        <f>ProprietaryRecps!Z50+PrivateRecips!Z50+PublicRecipients!Z50</f>
        <v>23389</v>
      </c>
      <c r="AU50" s="37">
        <v>28805</v>
      </c>
      <c r="AV50" s="88">
        <f>+PublicRecipients!AA50+PrivateRecips!AA50+ProprietaryRecps!AA50</f>
        <v>28805</v>
      </c>
      <c r="AW50" s="37">
        <v>30369</v>
      </c>
      <c r="AX50" s="88">
        <f>+PublicRecipients!AB50+PrivateRecips!AB50+ProprietaryRecps!AB50</f>
        <v>30369</v>
      </c>
      <c r="AY50">
        <v>29786</v>
      </c>
      <c r="AZ50" s="88">
        <f>+PublicRecipients!AC50+PrivateRecips!AC50+ProprietaryRecps!AC50</f>
        <v>29786</v>
      </c>
      <c r="BA50">
        <v>29292</v>
      </c>
      <c r="BB50" s="88">
        <f>+PublicRecipients!AD50+PrivateRecips!AD50+ProprietaryRecps!AD50</f>
        <v>29292</v>
      </c>
      <c r="BC50">
        <v>26026</v>
      </c>
      <c r="BD50" s="88">
        <f>+PublicRecipients!AE50+PrivateRecips!AE50+ProprietaryRecps!AE50</f>
        <v>26026</v>
      </c>
      <c r="BE50">
        <v>22244</v>
      </c>
      <c r="BF50" s="87">
        <f>+PublicRecipients!AF50+PrivateRecips!AF50+ProprietaryRecps!AF50</f>
        <v>22244</v>
      </c>
      <c r="BG50">
        <v>20538</v>
      </c>
      <c r="BH50" s="87">
        <f>+PublicRecipients!AG50+PrivateRecips!AG50+ProprietaryRecps!AG50</f>
        <v>20538</v>
      </c>
      <c r="BI50">
        <v>19996</v>
      </c>
      <c r="BJ50" s="87">
        <f>+PublicRecipients!AH50+PrivateRecips!AH50+ProprietaryRecps!AH50</f>
        <v>19996</v>
      </c>
      <c r="BK50">
        <v>17248</v>
      </c>
      <c r="BL50" s="87">
        <f>+PublicRecipients!AI50+PrivateRecips!AI50+ProprietaryRecps!AI50</f>
        <v>17248</v>
      </c>
      <c r="BM50">
        <v>14165</v>
      </c>
      <c r="BN50" s="87">
        <f>+PublicRecipients!AJ50+PrivateRecips!AJ50+ProprietaryRecps!AJ50</f>
        <v>14165</v>
      </c>
    </row>
    <row r="51" spans="1:66">
      <c r="A51" s="42" t="s">
        <v>61</v>
      </c>
      <c r="H51" s="88"/>
      <c r="J51" s="88"/>
      <c r="L51" s="88"/>
      <c r="N51" s="88"/>
      <c r="P51" s="88"/>
      <c r="R51" s="88"/>
      <c r="T51" s="88"/>
      <c r="V51" s="88"/>
      <c r="X51" s="88"/>
      <c r="Y51" s="1">
        <v>50779</v>
      </c>
      <c r="Z51" s="88">
        <f>(ProprietaryRecps!P51+PrivateRecips!P51+PublicRecipients!P51)</f>
        <v>50779</v>
      </c>
      <c r="AA51" s="1">
        <v>51885</v>
      </c>
      <c r="AB51" s="88">
        <f>(ProprietaryRecps!Q51+PrivateRecips!Q51+PublicRecipients!Q51)</f>
        <v>51885</v>
      </c>
      <c r="AC51" s="1">
        <v>58595</v>
      </c>
      <c r="AD51" s="88">
        <f>(ProprietaryRecps!R51+PrivateRecips!R51+PublicRecipients!R51)</f>
        <v>58595</v>
      </c>
      <c r="AE51" s="1">
        <v>63751</v>
      </c>
      <c r="AF51" s="88">
        <f>(ProprietaryRecps!S51+PrivateRecips!S51+PublicRecipients!S51)</f>
        <v>63751</v>
      </c>
      <c r="AG51" s="1">
        <v>68544</v>
      </c>
      <c r="AH51" s="88">
        <f>(ProprietaryRecps!T51+PrivateRecips!T51+PublicRecipients!T51)</f>
        <v>68544</v>
      </c>
      <c r="AI51" s="1">
        <v>70577</v>
      </c>
      <c r="AJ51" s="88">
        <f>(ProprietaryRecps!U51+PrivateRecips!U51+PublicRecipients!U51)</f>
        <v>70577</v>
      </c>
      <c r="AK51" s="1">
        <v>67178</v>
      </c>
      <c r="AL51" s="88">
        <f>(ProprietaryRecps!V51+PrivateRecips!V51+PublicRecipients!V51)</f>
        <v>67178</v>
      </c>
      <c r="AM51" s="1">
        <v>67874</v>
      </c>
      <c r="AN51" s="88">
        <f>(ProprietaryRecps!W51+PrivateRecips!W51+PublicRecipients!W51)</f>
        <v>67874</v>
      </c>
      <c r="AO51" s="1">
        <v>72877</v>
      </c>
      <c r="AP51" s="88">
        <f>(ProprietaryRecps!X51+PrivateRecips!X51+PublicRecipients!X51)</f>
        <v>72877</v>
      </c>
      <c r="AQ51" s="1">
        <v>77130</v>
      </c>
      <c r="AR51" s="88">
        <f>(ProprietaryRecps!Y51+PrivateRecips!Y51+PublicRecipients!Y51)</f>
        <v>77130</v>
      </c>
      <c r="AS51" s="37">
        <v>109693</v>
      </c>
      <c r="AT51" s="88">
        <f>ProprietaryRecps!Z51+PrivateRecips!Z51+PublicRecipients!Z51</f>
        <v>109693</v>
      </c>
      <c r="AU51" s="37">
        <v>131386</v>
      </c>
      <c r="AV51" s="88">
        <f>+PublicRecipients!AA51+PrivateRecips!AA51+ProprietaryRecps!AA51</f>
        <v>131386</v>
      </c>
      <c r="AW51" s="37">
        <v>131407</v>
      </c>
      <c r="AX51" s="88">
        <f>+PublicRecipients!AB51+PrivateRecips!AB51+ProprietaryRecps!AB51</f>
        <v>131407</v>
      </c>
      <c r="AY51">
        <v>129365</v>
      </c>
      <c r="AZ51" s="88">
        <f>+PublicRecipients!AC51+PrivateRecips!AC51+ProprietaryRecps!AC51</f>
        <v>129365</v>
      </c>
      <c r="BA51">
        <v>123710</v>
      </c>
      <c r="BB51" s="88">
        <f>+PublicRecipients!AD51+PrivateRecips!AD51+ProprietaryRecps!AD51</f>
        <v>123710</v>
      </c>
      <c r="BC51">
        <v>118880</v>
      </c>
      <c r="BD51" s="88">
        <f>+PublicRecipients!AE51+PrivateRecips!AE51+ProprietaryRecps!AE51</f>
        <v>118880</v>
      </c>
      <c r="BE51">
        <v>107242</v>
      </c>
      <c r="BF51" s="159">
        <f>+PublicRecipients!AF51+PrivateRecips!AF51+ProprietaryRecps!AF51</f>
        <v>107242</v>
      </c>
      <c r="BG51">
        <v>99430</v>
      </c>
      <c r="BH51" s="159">
        <f>+PublicRecipients!AG51+PrivateRecips!AG51+ProprietaryRecps!AG51</f>
        <v>99430</v>
      </c>
      <c r="BI51">
        <v>98227</v>
      </c>
      <c r="BJ51" s="159">
        <f>+PublicRecipients!AH51+PrivateRecips!AH51+ProprietaryRecps!AH51</f>
        <v>98227</v>
      </c>
      <c r="BK51">
        <v>93478</v>
      </c>
      <c r="BL51" s="159">
        <f>+PublicRecipients!AI51+PrivateRecips!AI51+ProprietaryRecps!AI51</f>
        <v>93478</v>
      </c>
      <c r="BM51">
        <v>88527</v>
      </c>
      <c r="BN51" s="159">
        <f>+PublicRecipients!AJ51+PrivateRecips!AJ51+ProprietaryRecps!AJ51</f>
        <v>88527</v>
      </c>
    </row>
    <row r="52" spans="1:66">
      <c r="A52" s="39" t="s">
        <v>62</v>
      </c>
      <c r="B52" s="39">
        <f t="shared" ref="B52:AT52" si="60">SUM(B54:B62)</f>
        <v>0</v>
      </c>
      <c r="C52" s="39">
        <f t="shared" si="60"/>
        <v>0</v>
      </c>
      <c r="D52" s="39">
        <f t="shared" si="60"/>
        <v>0</v>
      </c>
      <c r="E52" s="39">
        <f t="shared" si="60"/>
        <v>0</v>
      </c>
      <c r="F52" s="39">
        <f t="shared" si="60"/>
        <v>0</v>
      </c>
      <c r="G52" s="39">
        <f t="shared" si="60"/>
        <v>0</v>
      </c>
      <c r="H52" s="78">
        <f t="shared" si="60"/>
        <v>0</v>
      </c>
      <c r="I52" s="39">
        <f t="shared" si="60"/>
        <v>0</v>
      </c>
      <c r="J52" s="78">
        <f t="shared" si="60"/>
        <v>0</v>
      </c>
      <c r="K52" s="39">
        <f t="shared" si="60"/>
        <v>0</v>
      </c>
      <c r="L52" s="78">
        <f t="shared" si="60"/>
        <v>0</v>
      </c>
      <c r="M52" s="39">
        <f t="shared" si="60"/>
        <v>0</v>
      </c>
      <c r="N52" s="78">
        <f t="shared" si="60"/>
        <v>0</v>
      </c>
      <c r="O52" s="39">
        <f t="shared" si="60"/>
        <v>0</v>
      </c>
      <c r="P52" s="78">
        <f t="shared" si="60"/>
        <v>0</v>
      </c>
      <c r="Q52" s="39">
        <f t="shared" si="60"/>
        <v>0</v>
      </c>
      <c r="R52" s="78">
        <f t="shared" si="60"/>
        <v>0</v>
      </c>
      <c r="S52" s="39">
        <f t="shared" si="60"/>
        <v>0</v>
      </c>
      <c r="T52" s="78">
        <f t="shared" si="60"/>
        <v>0</v>
      </c>
      <c r="U52" s="39">
        <f t="shared" si="60"/>
        <v>0</v>
      </c>
      <c r="V52" s="78">
        <f t="shared" si="60"/>
        <v>0</v>
      </c>
      <c r="W52" s="39">
        <f t="shared" si="60"/>
        <v>0</v>
      </c>
      <c r="X52" s="78">
        <f t="shared" si="60"/>
        <v>0</v>
      </c>
      <c r="Y52" s="39">
        <f t="shared" si="60"/>
        <v>680893</v>
      </c>
      <c r="Z52" s="78">
        <f t="shared" si="60"/>
        <v>680893</v>
      </c>
      <c r="AA52" s="39">
        <f t="shared" si="60"/>
        <v>687332</v>
      </c>
      <c r="AB52" s="78">
        <f t="shared" ref="AB52" si="61">SUM(AB54:AB62)</f>
        <v>687332</v>
      </c>
      <c r="AC52" s="39">
        <f t="shared" si="60"/>
        <v>735783</v>
      </c>
      <c r="AD52" s="78">
        <f t="shared" ref="AD52" si="62">SUM(AD54:AD62)</f>
        <v>735783</v>
      </c>
      <c r="AE52" s="39">
        <f t="shared" si="60"/>
        <v>788617</v>
      </c>
      <c r="AF52" s="78">
        <f t="shared" ref="AF52" si="63">SUM(AF54:AF62)</f>
        <v>788617</v>
      </c>
      <c r="AG52" s="39">
        <f t="shared" si="60"/>
        <v>829283</v>
      </c>
      <c r="AH52" s="78">
        <f t="shared" si="60"/>
        <v>829283</v>
      </c>
      <c r="AI52" s="39">
        <f t="shared" si="60"/>
        <v>844221</v>
      </c>
      <c r="AJ52" s="78">
        <f t="shared" ref="AJ52" si="64">SUM(AJ54:AJ62)</f>
        <v>844221</v>
      </c>
      <c r="AK52" s="39">
        <f t="shared" si="60"/>
        <v>816762</v>
      </c>
      <c r="AL52" s="78">
        <f t="shared" ref="AL52" si="65">SUM(AL54:AL62)</f>
        <v>816762</v>
      </c>
      <c r="AM52" s="39">
        <f t="shared" si="60"/>
        <v>821003</v>
      </c>
      <c r="AN52" s="78">
        <f t="shared" si="60"/>
        <v>821003</v>
      </c>
      <c r="AO52" s="39">
        <f t="shared" si="60"/>
        <v>861850</v>
      </c>
      <c r="AP52" s="78">
        <f t="shared" si="60"/>
        <v>861850</v>
      </c>
      <c r="AQ52" s="39">
        <f t="shared" si="60"/>
        <v>908432</v>
      </c>
      <c r="AR52" s="78">
        <f t="shared" si="60"/>
        <v>908432</v>
      </c>
      <c r="AS52" s="39">
        <f t="shared" si="60"/>
        <v>1161999</v>
      </c>
      <c r="AT52" s="78">
        <f t="shared" si="60"/>
        <v>1161999</v>
      </c>
      <c r="AU52" s="39">
        <f t="shared" ref="AU52:AV52" si="66">SUM(AU54:AU62)</f>
        <v>1318798</v>
      </c>
      <c r="AV52" s="78">
        <f t="shared" si="66"/>
        <v>1318798</v>
      </c>
      <c r="AW52" s="39">
        <f t="shared" ref="AW52:BA52" si="67">SUM(AW54:AW62)</f>
        <v>1340521</v>
      </c>
      <c r="AX52" s="78">
        <f t="shared" si="67"/>
        <v>1340521</v>
      </c>
      <c r="AY52" s="39">
        <f t="shared" si="67"/>
        <v>1317924</v>
      </c>
      <c r="AZ52" s="78">
        <f t="shared" ref="AZ52:BC52" si="68">SUM(AZ54:AZ62)</f>
        <v>1317924</v>
      </c>
      <c r="BA52" s="39">
        <f t="shared" si="67"/>
        <v>1292847</v>
      </c>
      <c r="BB52" s="78">
        <f t="shared" si="68"/>
        <v>1292847</v>
      </c>
      <c r="BC52" s="39">
        <f t="shared" si="68"/>
        <v>1290157</v>
      </c>
      <c r="BD52" s="78">
        <f>+PublicRecipients!AE52+PrivateRecips!AE52+ProprietaryRecps!AE52</f>
        <v>1290157</v>
      </c>
      <c r="BE52" s="39">
        <f t="shared" ref="BE52:BG52" si="69">SUM(BE54:BE62)</f>
        <v>1223150</v>
      </c>
      <c r="BF52" s="87">
        <f>+PublicRecipients!AF52+PrivateRecips!AF52+ProprietaryRecps!AF52</f>
        <v>1223150</v>
      </c>
      <c r="BG52" s="39">
        <f t="shared" si="69"/>
        <v>1165358</v>
      </c>
      <c r="BH52" s="87">
        <f>+PublicRecipients!AG52+PrivateRecips!AG52+ProprietaryRecps!AG52</f>
        <v>1165358</v>
      </c>
      <c r="BI52" s="39">
        <f t="shared" ref="BI52:BK52" si="70">SUM(BI54:BI62)</f>
        <v>1179293</v>
      </c>
      <c r="BJ52" s="87">
        <f>+PublicRecipients!AH52+PrivateRecips!AH52+ProprietaryRecps!AH52</f>
        <v>1179293</v>
      </c>
      <c r="BK52" s="39">
        <f t="shared" si="70"/>
        <v>1142622</v>
      </c>
      <c r="BL52" s="87">
        <f>+PublicRecipients!AI52+PrivateRecips!AI52+ProprietaryRecps!AI52</f>
        <v>1142622</v>
      </c>
      <c r="BM52" s="39">
        <f t="shared" ref="BM52" si="71">SUM(BM54:BM62)</f>
        <v>1108100</v>
      </c>
      <c r="BN52" s="87">
        <f>+PublicRecipients!AJ52+PrivateRecips!AJ52+ProprietaryRecps!AJ52</f>
        <v>1108100</v>
      </c>
    </row>
    <row r="53" spans="1:66">
      <c r="A53" s="40" t="s">
        <v>113</v>
      </c>
      <c r="B53" s="40">
        <f t="shared" ref="B53:AT53" si="72">(B52/B4)*100</f>
        <v>0</v>
      </c>
      <c r="C53" s="40">
        <f t="shared" si="72"/>
        <v>0</v>
      </c>
      <c r="D53" s="40">
        <f t="shared" si="72"/>
        <v>0</v>
      </c>
      <c r="E53" s="40">
        <f t="shared" si="72"/>
        <v>0</v>
      </c>
      <c r="F53" s="40">
        <f t="shared" si="72"/>
        <v>0</v>
      </c>
      <c r="G53" s="40">
        <f t="shared" si="72"/>
        <v>0</v>
      </c>
      <c r="H53" s="77">
        <f t="shared" si="72"/>
        <v>0</v>
      </c>
      <c r="I53" s="40">
        <f t="shared" si="72"/>
        <v>0</v>
      </c>
      <c r="J53" s="77">
        <f t="shared" si="72"/>
        <v>0</v>
      </c>
      <c r="K53" s="40">
        <f t="shared" si="72"/>
        <v>0</v>
      </c>
      <c r="L53" s="77">
        <f t="shared" si="72"/>
        <v>0</v>
      </c>
      <c r="M53" s="40">
        <f t="shared" si="72"/>
        <v>0</v>
      </c>
      <c r="N53" s="77">
        <f t="shared" si="72"/>
        <v>0</v>
      </c>
      <c r="O53" s="40">
        <f t="shared" si="72"/>
        <v>0</v>
      </c>
      <c r="P53" s="77">
        <f t="shared" si="72"/>
        <v>0</v>
      </c>
      <c r="Q53" s="40">
        <f t="shared" si="72"/>
        <v>0</v>
      </c>
      <c r="R53" s="77">
        <f t="shared" si="72"/>
        <v>0</v>
      </c>
      <c r="S53" s="40">
        <f t="shared" si="72"/>
        <v>0</v>
      </c>
      <c r="T53" s="77">
        <f t="shared" si="72"/>
        <v>0</v>
      </c>
      <c r="U53" s="40">
        <f t="shared" si="72"/>
        <v>0</v>
      </c>
      <c r="V53" s="77">
        <f t="shared" si="72"/>
        <v>0</v>
      </c>
      <c r="W53" s="40">
        <f t="shared" si="72"/>
        <v>0</v>
      </c>
      <c r="X53" s="77">
        <f t="shared" si="72"/>
        <v>0</v>
      </c>
      <c r="Y53" s="40">
        <f t="shared" si="72"/>
        <v>18.973920831483714</v>
      </c>
      <c r="Z53" s="77">
        <f t="shared" si="72"/>
        <v>18.973920831483714</v>
      </c>
      <c r="AA53" s="40">
        <f t="shared" si="72"/>
        <v>18.511799274968084</v>
      </c>
      <c r="AB53" s="77">
        <f t="shared" si="72"/>
        <v>18.511799274968084</v>
      </c>
      <c r="AC53" s="40">
        <f t="shared" si="72"/>
        <v>17.743495187586696</v>
      </c>
      <c r="AD53" s="77">
        <f t="shared" si="72"/>
        <v>17.743495187586696</v>
      </c>
      <c r="AE53" s="40">
        <f t="shared" si="72"/>
        <v>17.244001737920001</v>
      </c>
      <c r="AF53" s="77">
        <f t="shared" si="72"/>
        <v>17.244001737920001</v>
      </c>
      <c r="AG53" s="40">
        <f t="shared" si="72"/>
        <v>16.814195178020622</v>
      </c>
      <c r="AH53" s="77">
        <f t="shared" si="72"/>
        <v>16.814195178020622</v>
      </c>
      <c r="AI53" s="40">
        <f t="shared" si="72"/>
        <v>16.552512333197196</v>
      </c>
      <c r="AJ53" s="77">
        <f t="shared" si="72"/>
        <v>16.552512333197196</v>
      </c>
      <c r="AK53" s="40">
        <f t="shared" si="72"/>
        <v>16.46968201428259</v>
      </c>
      <c r="AL53" s="77">
        <f t="shared" si="72"/>
        <v>16.46968201428259</v>
      </c>
      <c r="AM53" s="40">
        <f t="shared" si="72"/>
        <v>16.578470602299088</v>
      </c>
      <c r="AN53" s="77">
        <f t="shared" si="72"/>
        <v>16.578470602299088</v>
      </c>
      <c r="AO53" s="40">
        <f t="shared" si="72"/>
        <v>16.185423334691119</v>
      </c>
      <c r="AP53" s="77">
        <f t="shared" si="72"/>
        <v>16.185423334691119</v>
      </c>
      <c r="AQ53" s="40">
        <f t="shared" si="72"/>
        <v>15.323371805719175</v>
      </c>
      <c r="AR53" s="77">
        <f t="shared" si="72"/>
        <v>15.323371805719175</v>
      </c>
      <c r="AS53" s="40">
        <f t="shared" si="72"/>
        <v>14.361691477478203</v>
      </c>
      <c r="AT53" s="77">
        <f t="shared" si="72"/>
        <v>14.361691477478203</v>
      </c>
      <c r="AU53" s="40">
        <f t="shared" ref="AU53:AV53" si="73">(AU52/AU4)*100</f>
        <v>14.10404174238011</v>
      </c>
      <c r="AV53" s="77">
        <f t="shared" si="73"/>
        <v>14.10404174238011</v>
      </c>
      <c r="AW53" s="40">
        <f t="shared" ref="AW53:BA53" si="74">(AW52/AW4)*100</f>
        <v>14.177367564785218</v>
      </c>
      <c r="AX53" s="77">
        <f t="shared" si="74"/>
        <v>14.177367564785218</v>
      </c>
      <c r="AY53" s="40">
        <f t="shared" si="74"/>
        <v>14.71928821548047</v>
      </c>
      <c r="AZ53" s="77">
        <f t="shared" ref="AZ53:BC53" si="75">(AZ52/AZ4)*100</f>
        <v>14.71928821548047</v>
      </c>
      <c r="BA53" s="40">
        <f t="shared" si="74"/>
        <v>15.099436828299204</v>
      </c>
      <c r="BB53" s="77">
        <f t="shared" si="75"/>
        <v>15.099436828299204</v>
      </c>
      <c r="BC53" s="40">
        <f t="shared" si="75"/>
        <v>15.549491322330534</v>
      </c>
      <c r="BD53" s="77">
        <f t="shared" ref="BD53:BE53" si="76">(BD52/BD4)*100</f>
        <v>15.549491322330534</v>
      </c>
      <c r="BE53" s="40">
        <f t="shared" si="76"/>
        <v>16.062520321914892</v>
      </c>
      <c r="BF53" s="77">
        <f t="shared" ref="BF53:BG53" si="77">(BF52/BF4)*100</f>
        <v>16.062520321914892</v>
      </c>
      <c r="BG53" s="40">
        <f t="shared" si="77"/>
        <v>16.299331065555073</v>
      </c>
      <c r="BH53" s="77">
        <f t="shared" ref="BH53:BI53" si="78">(BH52/BH4)*100</f>
        <v>16.299331065555073</v>
      </c>
      <c r="BI53" s="40">
        <f t="shared" si="78"/>
        <v>16.640038402270271</v>
      </c>
      <c r="BJ53" s="77">
        <f t="shared" ref="BJ53:BK53" si="79">(BJ52/BJ4)*100</f>
        <v>16.640038402270271</v>
      </c>
      <c r="BK53" s="40">
        <f t="shared" si="79"/>
        <v>16.681263342673358</v>
      </c>
      <c r="BL53" s="77">
        <f t="shared" ref="BL53:BM53" si="80">(BL52/BL4)*100</f>
        <v>16.681263342673358</v>
      </c>
      <c r="BM53" s="40">
        <f t="shared" si="80"/>
        <v>16.477063707248629</v>
      </c>
      <c r="BN53" s="77">
        <f t="shared" ref="BN53" si="81">(BN52/BN4)*100</f>
        <v>16.477063707248629</v>
      </c>
    </row>
    <row r="54" spans="1:66">
      <c r="A54" s="41" t="s">
        <v>63</v>
      </c>
      <c r="H54" s="88"/>
      <c r="J54" s="88"/>
      <c r="L54" s="88"/>
      <c r="N54" s="88"/>
      <c r="P54" s="88"/>
      <c r="R54" s="88"/>
      <c r="T54" s="88"/>
      <c r="V54" s="88"/>
      <c r="W54" s="1"/>
      <c r="X54" s="88"/>
      <c r="Y54" s="1">
        <v>23504</v>
      </c>
      <c r="Z54" s="88">
        <f>(ProprietaryRecps!P54+PrivateRecips!P54+PublicRecipients!P54)</f>
        <v>23504</v>
      </c>
      <c r="AA54" s="1">
        <v>25321</v>
      </c>
      <c r="AB54" s="88">
        <f>(ProprietaryRecps!Q54+PrivateRecips!Q54+PublicRecipients!Q54)</f>
        <v>25321</v>
      </c>
      <c r="AC54" s="1">
        <v>28443</v>
      </c>
      <c r="AD54" s="88">
        <f>(ProprietaryRecps!R54+PrivateRecips!R54+PublicRecipients!R54)</f>
        <v>28443</v>
      </c>
      <c r="AE54" s="1">
        <v>31832</v>
      </c>
      <c r="AF54" s="88">
        <f>(ProprietaryRecps!S54+PrivateRecips!S54+PublicRecipients!S54)</f>
        <v>31832</v>
      </c>
      <c r="AG54" s="1">
        <v>34707</v>
      </c>
      <c r="AH54" s="88">
        <f>(ProprietaryRecps!T54+PrivateRecips!T54+PublicRecipients!T54)</f>
        <v>34707</v>
      </c>
      <c r="AI54" s="1">
        <v>36399</v>
      </c>
      <c r="AJ54" s="88">
        <f>(ProprietaryRecps!U54+PrivateRecips!U54+PublicRecipients!U54)</f>
        <v>36399</v>
      </c>
      <c r="AK54" s="1">
        <v>37415</v>
      </c>
      <c r="AL54" s="88">
        <f>(ProprietaryRecps!V54+PrivateRecips!V54+PublicRecipients!V54)</f>
        <v>37415</v>
      </c>
      <c r="AM54" s="1">
        <v>38554</v>
      </c>
      <c r="AN54" s="88">
        <f>(ProprietaryRecps!W54+PrivateRecips!W54+PublicRecipients!W54)</f>
        <v>38554</v>
      </c>
      <c r="AO54" s="1">
        <v>42244</v>
      </c>
      <c r="AP54" s="88">
        <f>(ProprietaryRecps!X54+PrivateRecips!X54+PublicRecipients!X54)</f>
        <v>42244</v>
      </c>
      <c r="AQ54" s="1">
        <v>46910</v>
      </c>
      <c r="AR54" s="88">
        <f>(ProprietaryRecps!Y54+PrivateRecips!Y54+PublicRecipients!Y54)</f>
        <v>46910</v>
      </c>
      <c r="AS54" s="37">
        <v>63303</v>
      </c>
      <c r="AT54" s="88">
        <f>ProprietaryRecps!Z54+PrivateRecips!Z54+PublicRecipients!Z54</f>
        <v>63303</v>
      </c>
      <c r="AU54" s="37">
        <v>77044</v>
      </c>
      <c r="AV54" s="88">
        <f>+PublicRecipients!AA54+PrivateRecips!AA54+ProprietaryRecps!AA54</f>
        <v>77044</v>
      </c>
      <c r="AW54" s="37">
        <v>82007</v>
      </c>
      <c r="AX54" s="88">
        <f>+PublicRecipients!AB54+PrivateRecips!AB54+ProprietaryRecps!AB54</f>
        <v>82007</v>
      </c>
      <c r="AY54">
        <v>82804</v>
      </c>
      <c r="AZ54" s="88">
        <f>+PublicRecipients!AC54+PrivateRecips!AC54+ProprietaryRecps!AC54</f>
        <v>82804</v>
      </c>
      <c r="BA54">
        <v>82733</v>
      </c>
      <c r="BB54" s="88">
        <f>+PublicRecipients!AD54+PrivateRecips!AD54+ProprietaryRecps!AD54</f>
        <v>82733</v>
      </c>
      <c r="BC54">
        <v>83255</v>
      </c>
      <c r="BD54" s="88">
        <f>+PublicRecipients!AE54+PrivateRecips!AE54+ProprietaryRecps!AE54</f>
        <v>83255</v>
      </c>
      <c r="BE54">
        <v>78082</v>
      </c>
      <c r="BF54" s="87">
        <f>+PublicRecipients!AF54+PrivateRecips!AF54+ProprietaryRecps!AF54</f>
        <v>78082</v>
      </c>
      <c r="BG54">
        <v>75769</v>
      </c>
      <c r="BH54" s="87">
        <f>+PublicRecipients!AG54+PrivateRecips!AG54+ProprietaryRecps!AG54</f>
        <v>75769</v>
      </c>
      <c r="BI54">
        <v>78932</v>
      </c>
      <c r="BJ54" s="87">
        <f>+PublicRecipients!AH54+PrivateRecips!AH54+ProprietaryRecps!AH54</f>
        <v>78932</v>
      </c>
      <c r="BK54">
        <v>77786</v>
      </c>
      <c r="BL54" s="87">
        <f>+PublicRecipients!AI54+PrivateRecips!AI54+ProprietaryRecps!AI54</f>
        <v>77786</v>
      </c>
      <c r="BM54">
        <v>79511</v>
      </c>
      <c r="BN54" s="87">
        <f>+PublicRecipients!AJ54+PrivateRecips!AJ54+ProprietaryRecps!AJ54</f>
        <v>79511</v>
      </c>
    </row>
    <row r="55" spans="1:66">
      <c r="A55" s="41" t="s">
        <v>64</v>
      </c>
      <c r="H55" s="88"/>
      <c r="J55" s="88"/>
      <c r="L55" s="88"/>
      <c r="N55" s="88"/>
      <c r="P55" s="88"/>
      <c r="R55" s="88"/>
      <c r="T55" s="88"/>
      <c r="V55" s="88"/>
      <c r="X55" s="88"/>
      <c r="Y55" s="1">
        <v>15075</v>
      </c>
      <c r="Z55" s="88">
        <f>(ProprietaryRecps!P55+PrivateRecips!P55+PublicRecipients!P55)</f>
        <v>15075</v>
      </c>
      <c r="AA55" s="1">
        <v>14960</v>
      </c>
      <c r="AB55" s="88">
        <f>(ProprietaryRecps!Q55+PrivateRecips!Q55+PublicRecipients!Q55)</f>
        <v>14960</v>
      </c>
      <c r="AC55" s="1">
        <v>16046</v>
      </c>
      <c r="AD55" s="88">
        <f>(ProprietaryRecps!R55+PrivateRecips!R55+PublicRecipients!R55)</f>
        <v>16046</v>
      </c>
      <c r="AE55" s="1">
        <v>17626</v>
      </c>
      <c r="AF55" s="88">
        <f>(ProprietaryRecps!S55+PrivateRecips!S55+PublicRecipients!S55)</f>
        <v>17626</v>
      </c>
      <c r="AG55" s="1">
        <v>18682</v>
      </c>
      <c r="AH55" s="88">
        <f>(ProprietaryRecps!T55+PrivateRecips!T55+PublicRecipients!T55)</f>
        <v>18682</v>
      </c>
      <c r="AI55" s="1">
        <v>19301</v>
      </c>
      <c r="AJ55" s="88">
        <f>(ProprietaryRecps!U55+PrivateRecips!U55+PublicRecipients!U55)</f>
        <v>19301</v>
      </c>
      <c r="AK55" s="1">
        <v>18469</v>
      </c>
      <c r="AL55" s="88">
        <f>(ProprietaryRecps!V55+PrivateRecips!V55+PublicRecipients!V55)</f>
        <v>18469</v>
      </c>
      <c r="AM55" s="1">
        <v>18899</v>
      </c>
      <c r="AN55" s="88">
        <f>(ProprietaryRecps!W55+PrivateRecips!W55+PublicRecipients!W55)</f>
        <v>18899</v>
      </c>
      <c r="AO55" s="1">
        <v>19665</v>
      </c>
      <c r="AP55" s="88">
        <f>(ProprietaryRecps!X55+PrivateRecips!X55+PublicRecipients!X55)</f>
        <v>19665</v>
      </c>
      <c r="AQ55" s="1">
        <v>20386</v>
      </c>
      <c r="AR55" s="88">
        <f>(ProprietaryRecps!Y55+PrivateRecips!Y55+PublicRecipients!Y55)</f>
        <v>20386</v>
      </c>
      <c r="AS55" s="37">
        <v>24897</v>
      </c>
      <c r="AT55" s="88">
        <f>ProprietaryRecps!Z55+PrivateRecips!Z55+PublicRecipients!Z55</f>
        <v>24897</v>
      </c>
      <c r="AU55" s="37">
        <v>29158</v>
      </c>
      <c r="AV55" s="88">
        <f>+PublicRecipients!AA55+PrivateRecips!AA55+ProprietaryRecps!AA55</f>
        <v>29158</v>
      </c>
      <c r="AW55" s="37">
        <v>29765</v>
      </c>
      <c r="AX55" s="88">
        <f>+PublicRecipients!AB55+PrivateRecips!AB55+ProprietaryRecps!AB55</f>
        <v>29765</v>
      </c>
      <c r="AY55">
        <v>30662</v>
      </c>
      <c r="AZ55" s="88">
        <f>+PublicRecipients!AC55+PrivateRecips!AC55+ProprietaryRecps!AC55</f>
        <v>30662</v>
      </c>
      <c r="BA55">
        <v>30220</v>
      </c>
      <c r="BB55" s="88">
        <f>+PublicRecipients!AD55+PrivateRecips!AD55+ProprietaryRecps!AD55</f>
        <v>30220</v>
      </c>
      <c r="BC55">
        <v>28684</v>
      </c>
      <c r="BD55" s="88">
        <f>+PublicRecipients!AE55+PrivateRecips!AE55+ProprietaryRecps!AE55</f>
        <v>28684</v>
      </c>
      <c r="BE55">
        <v>26343</v>
      </c>
      <c r="BF55" s="87">
        <f>+PublicRecipients!AF55+PrivateRecips!AF55+ProprietaryRecps!AF55</f>
        <v>26343</v>
      </c>
      <c r="BG55">
        <v>24588</v>
      </c>
      <c r="BH55" s="87">
        <f>+PublicRecipients!AG55+PrivateRecips!AG55+ProprietaryRecps!AG55</f>
        <v>24588</v>
      </c>
      <c r="BI55">
        <v>24350</v>
      </c>
      <c r="BJ55" s="87">
        <f>+PublicRecipients!AH55+PrivateRecips!AH55+ProprietaryRecps!AH55</f>
        <v>24350</v>
      </c>
      <c r="BK55">
        <v>23393</v>
      </c>
      <c r="BL55" s="87">
        <f>+PublicRecipients!AI55+PrivateRecips!AI55+ProprietaryRecps!AI55</f>
        <v>23393</v>
      </c>
      <c r="BM55">
        <v>22876</v>
      </c>
      <c r="BN55" s="87">
        <f>+PublicRecipients!AJ55+PrivateRecips!AJ55+ProprietaryRecps!AJ55</f>
        <v>22876</v>
      </c>
    </row>
    <row r="56" spans="1:66">
      <c r="A56" s="41" t="s">
        <v>65</v>
      </c>
      <c r="H56" s="88"/>
      <c r="J56" s="88"/>
      <c r="L56" s="88"/>
      <c r="N56" s="88"/>
      <c r="P56" s="88"/>
      <c r="R56" s="88"/>
      <c r="T56" s="88"/>
      <c r="V56" s="88"/>
      <c r="X56" s="88"/>
      <c r="Y56" s="1">
        <v>65781</v>
      </c>
      <c r="Z56" s="88">
        <f>(ProprietaryRecps!P56+PrivateRecips!P56+PublicRecipients!P56)</f>
        <v>65781</v>
      </c>
      <c r="AA56" s="1">
        <v>64424</v>
      </c>
      <c r="AB56" s="88">
        <f>(ProprietaryRecps!Q56+PrivateRecips!Q56+PublicRecipients!Q56)</f>
        <v>64424</v>
      </c>
      <c r="AC56" s="1">
        <v>68313</v>
      </c>
      <c r="AD56" s="88">
        <f>(ProprietaryRecps!R56+PrivateRecips!R56+PublicRecipients!R56)</f>
        <v>68313</v>
      </c>
      <c r="AE56" s="1">
        <v>73104</v>
      </c>
      <c r="AF56" s="88">
        <f>(ProprietaryRecps!S56+PrivateRecips!S56+PublicRecipients!S56)</f>
        <v>73104</v>
      </c>
      <c r="AG56" s="1">
        <v>76887</v>
      </c>
      <c r="AH56" s="88">
        <f>(ProprietaryRecps!T56+PrivateRecips!T56+PublicRecipients!T56)</f>
        <v>76887</v>
      </c>
      <c r="AI56" s="1">
        <v>78064</v>
      </c>
      <c r="AJ56" s="88">
        <f>(ProprietaryRecps!U56+PrivateRecips!U56+PublicRecipients!U56)</f>
        <v>78064</v>
      </c>
      <c r="AK56" s="1">
        <v>74931</v>
      </c>
      <c r="AL56" s="88">
        <f>(ProprietaryRecps!V56+PrivateRecips!V56+PublicRecipients!V56)</f>
        <v>74931</v>
      </c>
      <c r="AM56" s="1">
        <v>76528</v>
      </c>
      <c r="AN56" s="88">
        <f>(ProprietaryRecps!W56+PrivateRecips!W56+PublicRecipients!W56)</f>
        <v>76528</v>
      </c>
      <c r="AO56" s="1">
        <v>83039</v>
      </c>
      <c r="AP56" s="88">
        <f>(ProprietaryRecps!X56+PrivateRecips!X56+PublicRecipients!X56)</f>
        <v>83039</v>
      </c>
      <c r="AQ56" s="1">
        <v>88341</v>
      </c>
      <c r="AR56" s="88">
        <f>(ProprietaryRecps!Y56+PrivateRecips!Y56+PublicRecipients!Y56)</f>
        <v>88341</v>
      </c>
      <c r="AS56" s="37">
        <v>118966</v>
      </c>
      <c r="AT56" s="88">
        <f>ProprietaryRecps!Z56+PrivateRecips!Z56+PublicRecipients!Z56</f>
        <v>118966</v>
      </c>
      <c r="AU56" s="37">
        <v>136613</v>
      </c>
      <c r="AV56" s="88">
        <f>+PublicRecipients!AA56+PrivateRecips!AA56+ProprietaryRecps!AA56</f>
        <v>136613</v>
      </c>
      <c r="AW56" s="37">
        <v>139633</v>
      </c>
      <c r="AX56" s="88">
        <f>+PublicRecipients!AB56+PrivateRecips!AB56+ProprietaryRecps!AB56</f>
        <v>139633</v>
      </c>
      <c r="AY56">
        <v>141369</v>
      </c>
      <c r="AZ56" s="88">
        <f>+PublicRecipients!AC56+PrivateRecips!AC56+ProprietaryRecps!AC56</f>
        <v>141369</v>
      </c>
      <c r="BA56">
        <v>139593</v>
      </c>
      <c r="BB56" s="88">
        <f>+PublicRecipients!AD56+PrivateRecips!AD56+ProprietaryRecps!AD56</f>
        <v>139593</v>
      </c>
      <c r="BC56">
        <v>138687</v>
      </c>
      <c r="BD56" s="88">
        <f>+PublicRecipients!AE56+PrivateRecips!AE56+ProprietaryRecps!AE56</f>
        <v>138687</v>
      </c>
      <c r="BE56">
        <v>130174</v>
      </c>
      <c r="BF56" s="87">
        <f>+PublicRecipients!AF56+PrivateRecips!AF56+ProprietaryRecps!AF56</f>
        <v>130174</v>
      </c>
      <c r="BG56">
        <v>122592</v>
      </c>
      <c r="BH56" s="87">
        <f>+PublicRecipients!AG56+PrivateRecips!AG56+ProprietaryRecps!AG56</f>
        <v>122592</v>
      </c>
      <c r="BI56">
        <v>125005</v>
      </c>
      <c r="BJ56" s="87">
        <f>+PublicRecipients!AH56+PrivateRecips!AH56+ProprietaryRecps!AH56</f>
        <v>125005</v>
      </c>
      <c r="BK56">
        <v>115957</v>
      </c>
      <c r="BL56" s="87">
        <f>+PublicRecipients!AI56+PrivateRecips!AI56+ProprietaryRecps!AI56</f>
        <v>115957</v>
      </c>
      <c r="BM56">
        <v>110768</v>
      </c>
      <c r="BN56" s="87">
        <f>+PublicRecipients!AJ56+PrivateRecips!AJ56+ProprietaryRecps!AJ56</f>
        <v>110768</v>
      </c>
    </row>
    <row r="57" spans="1:66">
      <c r="A57" s="41" t="s">
        <v>66</v>
      </c>
      <c r="H57" s="88"/>
      <c r="J57" s="88"/>
      <c r="L57" s="88"/>
      <c r="N57" s="88"/>
      <c r="P57" s="88"/>
      <c r="R57" s="88"/>
      <c r="T57" s="88"/>
      <c r="V57" s="88"/>
      <c r="X57" s="88"/>
      <c r="Y57" s="1">
        <v>11460</v>
      </c>
      <c r="Z57" s="88">
        <f>(ProprietaryRecps!P57+PrivateRecips!P57+PublicRecipients!P57)</f>
        <v>11460</v>
      </c>
      <c r="AA57" s="1">
        <v>11756</v>
      </c>
      <c r="AB57" s="88">
        <f>(ProprietaryRecps!Q57+PrivateRecips!Q57+PublicRecipients!Q57)</f>
        <v>11756</v>
      </c>
      <c r="AC57" s="1">
        <v>12288</v>
      </c>
      <c r="AD57" s="88">
        <f>(ProprietaryRecps!R57+PrivateRecips!R57+PublicRecipients!R57)</f>
        <v>12288</v>
      </c>
      <c r="AE57" s="1">
        <v>13111</v>
      </c>
      <c r="AF57" s="88">
        <f>(ProprietaryRecps!S57+PrivateRecips!S57+PublicRecipients!S57)</f>
        <v>13111</v>
      </c>
      <c r="AG57" s="1">
        <v>13916</v>
      </c>
      <c r="AH57" s="88">
        <f>(ProprietaryRecps!T57+PrivateRecips!T57+PublicRecipients!T57)</f>
        <v>13916</v>
      </c>
      <c r="AI57" s="1">
        <v>14278</v>
      </c>
      <c r="AJ57" s="88">
        <f>(ProprietaryRecps!U57+PrivateRecips!U57+PublicRecipients!U57)</f>
        <v>14278</v>
      </c>
      <c r="AK57" s="1">
        <v>13060</v>
      </c>
      <c r="AL57" s="88">
        <f>(ProprietaryRecps!V57+PrivateRecips!V57+PublicRecipients!V57)</f>
        <v>13060</v>
      </c>
      <c r="AM57" s="1">
        <v>12675</v>
      </c>
      <c r="AN57" s="88">
        <f>(ProprietaryRecps!W57+PrivateRecips!W57+PublicRecipients!W57)</f>
        <v>12675</v>
      </c>
      <c r="AO57" s="1">
        <v>13296</v>
      </c>
      <c r="AP57" s="88">
        <f>(ProprietaryRecps!X57+PrivateRecips!X57+PublicRecipients!X57)</f>
        <v>13296</v>
      </c>
      <c r="AQ57" s="1">
        <v>13818</v>
      </c>
      <c r="AR57" s="88">
        <f>(ProprietaryRecps!Y57+PrivateRecips!Y57+PublicRecipients!Y57)</f>
        <v>13818</v>
      </c>
      <c r="AS57" s="37">
        <v>19031</v>
      </c>
      <c r="AT57" s="88">
        <f>ProprietaryRecps!Z57+PrivateRecips!Z57+PublicRecipients!Z57</f>
        <v>19031</v>
      </c>
      <c r="AU57" s="37">
        <v>22520</v>
      </c>
      <c r="AV57" s="88">
        <f>+PublicRecipients!AA57+PrivateRecips!AA57+ProprietaryRecps!AA57</f>
        <v>22520</v>
      </c>
      <c r="AW57" s="37">
        <v>24297</v>
      </c>
      <c r="AX57" s="88">
        <f>+PublicRecipients!AB57+PrivateRecips!AB57+ProprietaryRecps!AB57</f>
        <v>24297</v>
      </c>
      <c r="AY57">
        <v>28630</v>
      </c>
      <c r="AZ57" s="88">
        <f>+PublicRecipients!AC57+PrivateRecips!AC57+ProprietaryRecps!AC57</f>
        <v>28630</v>
      </c>
      <c r="BA57">
        <v>35545</v>
      </c>
      <c r="BB57" s="88">
        <f>+PublicRecipients!AD57+PrivateRecips!AD57+ProprietaryRecps!AD57</f>
        <v>35545</v>
      </c>
      <c r="BC57">
        <v>46207</v>
      </c>
      <c r="BD57" s="88">
        <f>+PublicRecipients!AE57+PrivateRecips!AE57+ProprietaryRecps!AE57</f>
        <v>46207</v>
      </c>
      <c r="BE57">
        <v>53924</v>
      </c>
      <c r="BF57" s="87">
        <f>+PublicRecipients!AF57+PrivateRecips!AF57+ProprietaryRecps!AF57</f>
        <v>53924</v>
      </c>
      <c r="BG57">
        <v>51492</v>
      </c>
      <c r="BH57" s="87">
        <f>+PublicRecipients!AG57+PrivateRecips!AG57+ProprietaryRecps!AG57</f>
        <v>51492</v>
      </c>
      <c r="BI57">
        <v>60951</v>
      </c>
      <c r="BJ57" s="87">
        <f>+PublicRecipients!AH57+PrivateRecips!AH57+ProprietaryRecps!AH57</f>
        <v>60951</v>
      </c>
      <c r="BK57">
        <v>69956</v>
      </c>
      <c r="BL57" s="87">
        <f>+PublicRecipients!AI57+PrivateRecips!AI57+ProprietaryRecps!AI57</f>
        <v>69956</v>
      </c>
      <c r="BM57">
        <v>74329</v>
      </c>
      <c r="BN57" s="87">
        <f>+PublicRecipients!AJ57+PrivateRecips!AJ57+ProprietaryRecps!AJ57</f>
        <v>74329</v>
      </c>
    </row>
    <row r="58" spans="1:66">
      <c r="A58" s="41" t="s">
        <v>67</v>
      </c>
      <c r="H58" s="88"/>
      <c r="J58" s="88"/>
      <c r="L58" s="88"/>
      <c r="N58" s="88"/>
      <c r="P58" s="88"/>
      <c r="R58" s="88"/>
      <c r="T58" s="88"/>
      <c r="V58" s="88"/>
      <c r="X58" s="88"/>
      <c r="Y58" s="1">
        <v>77798</v>
      </c>
      <c r="Z58" s="88">
        <f>(ProprietaryRecps!P58+PrivateRecips!P58+PublicRecipients!P58)</f>
        <v>77798</v>
      </c>
      <c r="AA58" s="1">
        <v>79683</v>
      </c>
      <c r="AB58" s="88">
        <f>(ProprietaryRecps!Q58+PrivateRecips!Q58+PublicRecipients!Q58)</f>
        <v>79683</v>
      </c>
      <c r="AC58" s="1">
        <v>87292</v>
      </c>
      <c r="AD58" s="88">
        <f>(ProprietaryRecps!R58+PrivateRecips!R58+PublicRecipients!R58)</f>
        <v>87292</v>
      </c>
      <c r="AE58" s="1">
        <v>95037</v>
      </c>
      <c r="AF58" s="88">
        <f>(ProprietaryRecps!S58+PrivateRecips!S58+PublicRecipients!S58)</f>
        <v>95037</v>
      </c>
      <c r="AG58" s="1">
        <v>99818</v>
      </c>
      <c r="AH58" s="88">
        <f>(ProprietaryRecps!T58+PrivateRecips!T58+PublicRecipients!T58)</f>
        <v>99818</v>
      </c>
      <c r="AI58" s="1">
        <v>101586</v>
      </c>
      <c r="AJ58" s="88">
        <f>(ProprietaryRecps!U58+PrivateRecips!U58+PublicRecipients!U58)</f>
        <v>101586</v>
      </c>
      <c r="AK58" s="1">
        <v>99173</v>
      </c>
      <c r="AL58" s="88">
        <f>(ProprietaryRecps!V58+PrivateRecips!V58+PublicRecipients!V58)</f>
        <v>99173</v>
      </c>
      <c r="AM58" s="1">
        <v>101159</v>
      </c>
      <c r="AN58" s="88">
        <f>(ProprietaryRecps!W58+PrivateRecips!W58+PublicRecipients!W58)</f>
        <v>101159</v>
      </c>
      <c r="AO58" s="1">
        <v>108015</v>
      </c>
      <c r="AP58" s="88">
        <f>(ProprietaryRecps!X58+PrivateRecips!X58+PublicRecipients!X58)</f>
        <v>108015</v>
      </c>
      <c r="AQ58" s="1">
        <v>120003</v>
      </c>
      <c r="AR58" s="88">
        <f>(ProprietaryRecps!Y58+PrivateRecips!Y58+PublicRecipients!Y58)</f>
        <v>120003</v>
      </c>
      <c r="AS58" s="37">
        <v>156946</v>
      </c>
      <c r="AT58" s="88">
        <f>ProprietaryRecps!Z58+PrivateRecips!Z58+PublicRecipients!Z58</f>
        <v>156946</v>
      </c>
      <c r="AU58" s="37">
        <v>176880</v>
      </c>
      <c r="AV58" s="88">
        <f>+PublicRecipients!AA58+PrivateRecips!AA58+ProprietaryRecps!AA58</f>
        <v>176880</v>
      </c>
      <c r="AW58" s="37">
        <v>185756</v>
      </c>
      <c r="AX58" s="88">
        <f>+PublicRecipients!AB58+PrivateRecips!AB58+ProprietaryRecps!AB58</f>
        <v>185756</v>
      </c>
      <c r="AY58">
        <v>180382</v>
      </c>
      <c r="AZ58" s="88">
        <f>+PublicRecipients!AC58+PrivateRecips!AC58+ProprietaryRecps!AC58</f>
        <v>180382</v>
      </c>
      <c r="BA58">
        <v>177794</v>
      </c>
      <c r="BB58" s="88">
        <f>+PublicRecipients!AD58+PrivateRecips!AD58+ProprietaryRecps!AD58</f>
        <v>177794</v>
      </c>
      <c r="BC58">
        <v>176176</v>
      </c>
      <c r="BD58" s="88">
        <f>+PublicRecipients!AE58+PrivateRecips!AE58+ProprietaryRecps!AE58</f>
        <v>176176</v>
      </c>
      <c r="BE58">
        <v>166352</v>
      </c>
      <c r="BF58" s="87">
        <f>+PublicRecipients!AF58+PrivateRecips!AF58+ProprietaryRecps!AF58</f>
        <v>166352</v>
      </c>
      <c r="BG58">
        <v>160153</v>
      </c>
      <c r="BH58" s="87">
        <f>+PublicRecipients!AG58+PrivateRecips!AG58+ProprietaryRecps!AG58</f>
        <v>160153</v>
      </c>
      <c r="BI58">
        <v>162499</v>
      </c>
      <c r="BJ58" s="87">
        <f>+PublicRecipients!AH58+PrivateRecips!AH58+ProprietaryRecps!AH58</f>
        <v>162499</v>
      </c>
      <c r="BK58">
        <v>158873</v>
      </c>
      <c r="BL58" s="87">
        <f>+PublicRecipients!AI58+PrivateRecips!AI58+ProprietaryRecps!AI58</f>
        <v>158873</v>
      </c>
      <c r="BM58">
        <v>156278</v>
      </c>
      <c r="BN58" s="87">
        <f>+PublicRecipients!AJ58+PrivateRecips!AJ58+ProprietaryRecps!AJ58</f>
        <v>156278</v>
      </c>
    </row>
    <row r="59" spans="1:66">
      <c r="A59" s="41" t="s">
        <v>68</v>
      </c>
      <c r="H59" s="88"/>
      <c r="J59" s="88"/>
      <c r="L59" s="88"/>
      <c r="N59" s="88"/>
      <c r="P59" s="88"/>
      <c r="R59" s="88"/>
      <c r="T59" s="88"/>
      <c r="V59" s="88"/>
      <c r="X59" s="88"/>
      <c r="Y59" s="1">
        <v>318215</v>
      </c>
      <c r="Z59" s="88">
        <f>(ProprietaryRecps!P59+PrivateRecips!P59+PublicRecipients!P59)</f>
        <v>318215</v>
      </c>
      <c r="AA59" s="1">
        <v>319196</v>
      </c>
      <c r="AB59" s="88">
        <f>(ProprietaryRecps!Q59+PrivateRecips!Q59+PublicRecipients!Q59)</f>
        <v>319196</v>
      </c>
      <c r="AC59" s="1">
        <v>336901</v>
      </c>
      <c r="AD59" s="88">
        <f>(ProprietaryRecps!R59+PrivateRecips!R59+PublicRecipients!R59)</f>
        <v>336901</v>
      </c>
      <c r="AE59" s="1">
        <v>358375</v>
      </c>
      <c r="AF59" s="88">
        <f>(ProprietaryRecps!S59+PrivateRecips!S59+PublicRecipients!S59)</f>
        <v>358375</v>
      </c>
      <c r="AG59" s="1">
        <v>375386</v>
      </c>
      <c r="AH59" s="88">
        <f>(ProprietaryRecps!T59+PrivateRecips!T59+PublicRecipients!T59)</f>
        <v>375386</v>
      </c>
      <c r="AI59" s="1">
        <v>379011</v>
      </c>
      <c r="AJ59" s="88">
        <f>(ProprietaryRecps!U59+PrivateRecips!U59+PublicRecipients!U59)</f>
        <v>379011</v>
      </c>
      <c r="AK59" s="1">
        <v>365683</v>
      </c>
      <c r="AL59" s="88">
        <f>(ProprietaryRecps!V59+PrivateRecips!V59+PublicRecipients!V59)</f>
        <v>365683</v>
      </c>
      <c r="AM59" s="1">
        <v>359064</v>
      </c>
      <c r="AN59" s="88">
        <f>(ProprietaryRecps!W59+PrivateRecips!W59+PublicRecipients!W59)</f>
        <v>359064</v>
      </c>
      <c r="AO59" s="1">
        <v>368814</v>
      </c>
      <c r="AP59" s="88">
        <f>(ProprietaryRecps!X59+PrivateRecips!X59+PublicRecipients!X59)</f>
        <v>368814</v>
      </c>
      <c r="AQ59" s="1">
        <v>382105</v>
      </c>
      <c r="AR59" s="88">
        <f>(ProprietaryRecps!Y59+PrivateRecips!Y59+PublicRecipients!Y59)</f>
        <v>382105</v>
      </c>
      <c r="AS59" s="37">
        <v>468964</v>
      </c>
      <c r="AT59" s="88">
        <f>ProprietaryRecps!Z59+PrivateRecips!Z59+PublicRecipients!Z59</f>
        <v>468964</v>
      </c>
      <c r="AU59" s="37">
        <v>526421</v>
      </c>
      <c r="AV59" s="88">
        <f>+PublicRecipients!AA59+PrivateRecips!AA59+ProprietaryRecps!AA59</f>
        <v>526421</v>
      </c>
      <c r="AW59" s="37">
        <v>533485</v>
      </c>
      <c r="AX59" s="88">
        <f>+PublicRecipients!AB59+PrivateRecips!AB59+ProprietaryRecps!AB59</f>
        <v>533485</v>
      </c>
      <c r="AY59">
        <v>523672</v>
      </c>
      <c r="AZ59" s="88">
        <f>+PublicRecipients!AC59+PrivateRecips!AC59+ProprietaryRecps!AC59</f>
        <v>523672</v>
      </c>
      <c r="BA59">
        <v>508847</v>
      </c>
      <c r="BB59" s="88">
        <f>+PublicRecipients!AD59+PrivateRecips!AD59+ProprietaryRecps!AD59</f>
        <v>508847</v>
      </c>
      <c r="BC59">
        <v>508619</v>
      </c>
      <c r="BD59" s="88">
        <f>+PublicRecipients!AE59+PrivateRecips!AE59+ProprietaryRecps!AE59</f>
        <v>508619</v>
      </c>
      <c r="BE59">
        <v>482777</v>
      </c>
      <c r="BF59" s="87">
        <f>+PublicRecipients!AF59+PrivateRecips!AF59+ProprietaryRecps!AF59</f>
        <v>482777</v>
      </c>
      <c r="BG59">
        <v>461391</v>
      </c>
      <c r="BH59" s="87">
        <f>+PublicRecipients!AG59+PrivateRecips!AG59+ProprietaryRecps!AG59</f>
        <v>461391</v>
      </c>
      <c r="BI59">
        <v>466497</v>
      </c>
      <c r="BJ59" s="87">
        <f>+PublicRecipients!AH59+PrivateRecips!AH59+ProprietaryRecps!AH59</f>
        <v>466497</v>
      </c>
      <c r="BK59">
        <v>447921</v>
      </c>
      <c r="BL59" s="87">
        <f>+PublicRecipients!AI59+PrivateRecips!AI59+ProprietaryRecps!AI59</f>
        <v>447921</v>
      </c>
      <c r="BM59">
        <v>431358</v>
      </c>
      <c r="BN59" s="87">
        <f>+PublicRecipients!AJ59+PrivateRecips!AJ59+ProprietaryRecps!AJ59</f>
        <v>431358</v>
      </c>
    </row>
    <row r="60" spans="1:66">
      <c r="A60" s="41" t="s">
        <v>69</v>
      </c>
      <c r="H60" s="88"/>
      <c r="J60" s="88"/>
      <c r="L60" s="88"/>
      <c r="N60" s="88"/>
      <c r="P60" s="88"/>
      <c r="R60" s="88"/>
      <c r="T60" s="88"/>
      <c r="V60" s="88"/>
      <c r="X60" s="88"/>
      <c r="Y60" s="1">
        <v>144832</v>
      </c>
      <c r="Z60" s="88">
        <f>(ProprietaryRecps!P60+PrivateRecips!P60+PublicRecipients!P60)</f>
        <v>144832</v>
      </c>
      <c r="AA60" s="1">
        <v>147243</v>
      </c>
      <c r="AB60" s="88">
        <f>(ProprietaryRecps!Q60+PrivateRecips!Q60+PublicRecipients!Q60)</f>
        <v>147243</v>
      </c>
      <c r="AC60" s="1">
        <v>159741</v>
      </c>
      <c r="AD60" s="88">
        <f>(ProprietaryRecps!R60+PrivateRecips!R60+PublicRecipients!R60)</f>
        <v>159741</v>
      </c>
      <c r="AE60" s="1">
        <v>170701</v>
      </c>
      <c r="AF60" s="88">
        <f>(ProprietaryRecps!S60+PrivateRecips!S60+PublicRecipients!S60)</f>
        <v>170701</v>
      </c>
      <c r="AG60" s="1">
        <v>179412</v>
      </c>
      <c r="AH60" s="88">
        <f>(ProprietaryRecps!T60+PrivateRecips!T60+PublicRecipients!T60)</f>
        <v>179412</v>
      </c>
      <c r="AI60" s="1">
        <v>184467</v>
      </c>
      <c r="AJ60" s="88">
        <f>(ProprietaryRecps!U60+PrivateRecips!U60+PublicRecipients!U60)</f>
        <v>184467</v>
      </c>
      <c r="AK60" s="1">
        <v>178863</v>
      </c>
      <c r="AL60" s="88">
        <f>(ProprietaryRecps!V60+PrivateRecips!V60+PublicRecipients!V60)</f>
        <v>178863</v>
      </c>
      <c r="AM60" s="1">
        <v>184817</v>
      </c>
      <c r="AN60" s="88">
        <f>(ProprietaryRecps!W60+PrivateRecips!W60+PublicRecipients!W60)</f>
        <v>184817</v>
      </c>
      <c r="AO60" s="1">
        <v>195765</v>
      </c>
      <c r="AP60" s="88">
        <f>(ProprietaryRecps!X60+PrivateRecips!X60+PublicRecipients!X60)</f>
        <v>195765</v>
      </c>
      <c r="AQ60" s="1">
        <v>204804</v>
      </c>
      <c r="AR60" s="88">
        <f>(ProprietaryRecps!Y60+PrivateRecips!Y60+PublicRecipients!Y60)</f>
        <v>204804</v>
      </c>
      <c r="AS60" s="37">
        <v>269096</v>
      </c>
      <c r="AT60" s="88">
        <f>ProprietaryRecps!Z60+PrivateRecips!Z60+PublicRecipients!Z60</f>
        <v>269096</v>
      </c>
      <c r="AU60" s="37">
        <v>303921</v>
      </c>
      <c r="AV60" s="88">
        <f>+PublicRecipients!AA60+PrivateRecips!AA60+ProprietaryRecps!AA60</f>
        <v>303921</v>
      </c>
      <c r="AW60" s="37">
        <v>297940</v>
      </c>
      <c r="AX60" s="88">
        <f>+PublicRecipients!AB60+PrivateRecips!AB60+ProprietaryRecps!AB60</f>
        <v>297940</v>
      </c>
      <c r="AY60">
        <v>287124</v>
      </c>
      <c r="AZ60" s="88">
        <f>+PublicRecipients!AC60+PrivateRecips!AC60+ProprietaryRecps!AC60</f>
        <v>287124</v>
      </c>
      <c r="BA60">
        <v>275092</v>
      </c>
      <c r="BB60" s="88">
        <f>+PublicRecipients!AD60+PrivateRecips!AD60+ProprietaryRecps!AD60</f>
        <v>275092</v>
      </c>
      <c r="BC60">
        <v>265551</v>
      </c>
      <c r="BD60" s="88">
        <f>+PublicRecipients!AE60+PrivateRecips!AE60+ProprietaryRecps!AE60</f>
        <v>265551</v>
      </c>
      <c r="BE60">
        <v>244754</v>
      </c>
      <c r="BF60" s="87">
        <f>+PublicRecipients!AF60+PrivateRecips!AF60+ProprietaryRecps!AF60</f>
        <v>244754</v>
      </c>
      <c r="BG60">
        <v>229717</v>
      </c>
      <c r="BH60" s="87">
        <f>+PublicRecipients!AG60+PrivateRecips!AG60+ProprietaryRecps!AG60</f>
        <v>229717</v>
      </c>
      <c r="BI60">
        <v>221069</v>
      </c>
      <c r="BJ60" s="87">
        <f>+PublicRecipients!AH60+PrivateRecips!AH60+ProprietaryRecps!AH60</f>
        <v>221069</v>
      </c>
      <c r="BK60">
        <v>210806</v>
      </c>
      <c r="BL60" s="87">
        <f>+PublicRecipients!AI60+PrivateRecips!AI60+ProprietaryRecps!AI60</f>
        <v>210806</v>
      </c>
      <c r="BM60">
        <v>196643</v>
      </c>
      <c r="BN60" s="87">
        <f>+PublicRecipients!AJ60+PrivateRecips!AJ60+ProprietaryRecps!AJ60</f>
        <v>196643</v>
      </c>
    </row>
    <row r="61" spans="1:66">
      <c r="A61" s="41" t="s">
        <v>70</v>
      </c>
      <c r="H61" s="88"/>
      <c r="J61" s="88"/>
      <c r="L61" s="88"/>
      <c r="N61" s="88"/>
      <c r="P61" s="88"/>
      <c r="R61" s="88"/>
      <c r="T61" s="88"/>
      <c r="V61" s="88"/>
      <c r="X61" s="88"/>
      <c r="Y61" s="1">
        <v>15743</v>
      </c>
      <c r="Z61" s="88">
        <f>(ProprietaryRecps!P61+PrivateRecips!P61+PublicRecipients!P61)</f>
        <v>15743</v>
      </c>
      <c r="AA61" s="1">
        <v>16478</v>
      </c>
      <c r="AB61" s="88">
        <f>(ProprietaryRecps!Q61+PrivateRecips!Q61+PublicRecipients!Q61)</f>
        <v>16478</v>
      </c>
      <c r="AC61" s="1">
        <v>18532</v>
      </c>
      <c r="AD61" s="88">
        <f>(ProprietaryRecps!R61+PrivateRecips!R61+PublicRecipients!R61)</f>
        <v>18532</v>
      </c>
      <c r="AE61" s="1">
        <v>20211</v>
      </c>
      <c r="AF61" s="88">
        <f>(ProprietaryRecps!S61+PrivateRecips!S61+PublicRecipients!S61)</f>
        <v>20211</v>
      </c>
      <c r="AG61" s="1">
        <v>21455</v>
      </c>
      <c r="AH61" s="88">
        <f>(ProprietaryRecps!T61+PrivateRecips!T61+PublicRecipients!T61)</f>
        <v>21455</v>
      </c>
      <c r="AI61" s="1">
        <v>22085</v>
      </c>
      <c r="AJ61" s="88">
        <f>(ProprietaryRecps!U61+PrivateRecips!U61+PublicRecipients!U61)</f>
        <v>22085</v>
      </c>
      <c r="AK61" s="1">
        <v>20842</v>
      </c>
      <c r="AL61" s="88">
        <f>(ProprietaryRecps!V61+PrivateRecips!V61+PublicRecipients!V61)</f>
        <v>20842</v>
      </c>
      <c r="AM61" s="1">
        <v>20924</v>
      </c>
      <c r="AN61" s="88">
        <f>(ProprietaryRecps!W61+PrivateRecips!W61+PublicRecipients!W61)</f>
        <v>20924</v>
      </c>
      <c r="AO61" s="1">
        <v>22290</v>
      </c>
      <c r="AP61" s="88">
        <f>(ProprietaryRecps!X61+PrivateRecips!X61+PublicRecipients!X61)</f>
        <v>22290</v>
      </c>
      <c r="AQ61" s="1">
        <v>23458</v>
      </c>
      <c r="AR61" s="88">
        <f>(ProprietaryRecps!Y61+PrivateRecips!Y61+PublicRecipients!Y61)</f>
        <v>23458</v>
      </c>
      <c r="AS61" s="37">
        <v>29300</v>
      </c>
      <c r="AT61" s="88">
        <f>ProprietaryRecps!Z61+PrivateRecips!Z61+PublicRecipients!Z61</f>
        <v>29300</v>
      </c>
      <c r="AU61" s="37">
        <v>33152</v>
      </c>
      <c r="AV61" s="88">
        <f>+PublicRecipients!AA61+PrivateRecips!AA61+ProprietaryRecps!AA61</f>
        <v>33152</v>
      </c>
      <c r="AW61" s="37">
        <v>34882</v>
      </c>
      <c r="AX61" s="88">
        <f>+PublicRecipients!AB61+PrivateRecips!AB61+ProprietaryRecps!AB61</f>
        <v>34882</v>
      </c>
      <c r="AY61">
        <v>30620</v>
      </c>
      <c r="AZ61" s="88">
        <f>+PublicRecipients!AC61+PrivateRecips!AC61+ProprietaryRecps!AC61</f>
        <v>30620</v>
      </c>
      <c r="BA61">
        <v>30659</v>
      </c>
      <c r="BB61" s="88">
        <f>+PublicRecipients!AD61+PrivateRecips!AD61+ProprietaryRecps!AD61</f>
        <v>30659</v>
      </c>
      <c r="BC61">
        <v>31156</v>
      </c>
      <c r="BD61" s="88">
        <f>+PublicRecipients!AE61+PrivateRecips!AE61+ProprietaryRecps!AE61</f>
        <v>31156</v>
      </c>
      <c r="BE61">
        <v>29836</v>
      </c>
      <c r="BF61" s="87">
        <f>+PublicRecipients!AF61+PrivateRecips!AF61+ProprietaryRecps!AF61</f>
        <v>29836</v>
      </c>
      <c r="BG61">
        <v>28922</v>
      </c>
      <c r="BH61" s="87">
        <f>+PublicRecipients!AG61+PrivateRecips!AG61+ProprietaryRecps!AG61</f>
        <v>28922</v>
      </c>
      <c r="BI61">
        <v>29159</v>
      </c>
      <c r="BJ61" s="87">
        <f>+PublicRecipients!AH61+PrivateRecips!AH61+ProprietaryRecps!AH61</f>
        <v>29159</v>
      </c>
      <c r="BK61">
        <v>27557</v>
      </c>
      <c r="BL61" s="87">
        <f>+PublicRecipients!AI61+PrivateRecips!AI61+ProprietaryRecps!AI61</f>
        <v>27557</v>
      </c>
      <c r="BM61">
        <v>26896</v>
      </c>
      <c r="BN61" s="87">
        <f>+PublicRecipients!AJ61+PrivateRecips!AJ61+ProprietaryRecps!AJ61</f>
        <v>26896</v>
      </c>
    </row>
    <row r="62" spans="1:66">
      <c r="A62" s="42" t="s">
        <v>71</v>
      </c>
      <c r="H62" s="88"/>
      <c r="J62" s="88"/>
      <c r="L62" s="88"/>
      <c r="N62" s="88"/>
      <c r="P62" s="88"/>
      <c r="R62" s="88"/>
      <c r="T62" s="88"/>
      <c r="V62" s="88"/>
      <c r="X62" s="88"/>
      <c r="Y62" s="1">
        <v>8485</v>
      </c>
      <c r="Z62" s="88">
        <f>(ProprietaryRecps!P62+PrivateRecips!P62+PublicRecipients!P62)</f>
        <v>8485</v>
      </c>
      <c r="AA62" s="1">
        <v>8271</v>
      </c>
      <c r="AB62" s="88">
        <f>(ProprietaryRecps!Q62+PrivateRecips!Q62+PublicRecipients!Q62)</f>
        <v>8271</v>
      </c>
      <c r="AC62" s="1">
        <v>8227</v>
      </c>
      <c r="AD62" s="88">
        <f>(ProprietaryRecps!R62+PrivateRecips!R62+PublicRecipients!R62)</f>
        <v>8227</v>
      </c>
      <c r="AE62" s="1">
        <v>8620</v>
      </c>
      <c r="AF62" s="88">
        <f>(ProprietaryRecps!S62+PrivateRecips!S62+PublicRecipients!S62)</f>
        <v>8620</v>
      </c>
      <c r="AG62" s="1">
        <v>9020</v>
      </c>
      <c r="AH62" s="88">
        <f>(ProprietaryRecps!T62+PrivateRecips!T62+PublicRecipients!T62)</f>
        <v>9020</v>
      </c>
      <c r="AI62" s="1">
        <v>9030</v>
      </c>
      <c r="AJ62" s="88">
        <f>(ProprietaryRecps!U62+PrivateRecips!U62+PublicRecipients!U62)</f>
        <v>9030</v>
      </c>
      <c r="AK62" s="1">
        <v>8326</v>
      </c>
      <c r="AL62" s="88">
        <f>(ProprietaryRecps!V62+PrivateRecips!V62+PublicRecipients!V62)</f>
        <v>8326</v>
      </c>
      <c r="AM62" s="1">
        <v>8383</v>
      </c>
      <c r="AN62" s="88">
        <f>(ProprietaryRecps!W62+PrivateRecips!W62+PublicRecipients!W62)</f>
        <v>8383</v>
      </c>
      <c r="AO62" s="1">
        <v>8722</v>
      </c>
      <c r="AP62" s="88">
        <f>(ProprietaryRecps!X62+PrivateRecips!X62+PublicRecipients!X62)</f>
        <v>8722</v>
      </c>
      <c r="AQ62" s="1">
        <v>8607</v>
      </c>
      <c r="AR62" s="88">
        <f>(ProprietaryRecps!Y62+PrivateRecips!Y62+PublicRecipients!Y62)</f>
        <v>8607</v>
      </c>
      <c r="AS62" s="37">
        <v>11496</v>
      </c>
      <c r="AT62" s="88">
        <f>ProprietaryRecps!Z62+PrivateRecips!Z62+PublicRecipients!Z62</f>
        <v>11496</v>
      </c>
      <c r="AU62" s="37">
        <v>13089</v>
      </c>
      <c r="AV62" s="88">
        <f>+PublicRecipients!AA62+PrivateRecips!AA62+ProprietaryRecps!AA62</f>
        <v>13089</v>
      </c>
      <c r="AW62" s="37">
        <v>12756</v>
      </c>
      <c r="AX62" s="88">
        <f>+PublicRecipients!AB62+PrivateRecips!AB62+ProprietaryRecps!AB62</f>
        <v>12756</v>
      </c>
      <c r="AY62" s="136">
        <v>12661</v>
      </c>
      <c r="AZ62" s="141">
        <f>+PublicRecipients!AC62+PrivateRecips!AC62+ProprietaryRecps!AC62</f>
        <v>12661</v>
      </c>
      <c r="BA62" s="136">
        <v>12364</v>
      </c>
      <c r="BB62" s="141">
        <f>+PublicRecipients!AD62+PrivateRecips!AD62+ProprietaryRecps!AD62</f>
        <v>12364</v>
      </c>
      <c r="BC62" s="136">
        <v>11822</v>
      </c>
      <c r="BD62" s="141">
        <f>+PublicRecipients!AE62+PrivateRecips!AE62+ProprietaryRecps!AE62</f>
        <v>11822</v>
      </c>
      <c r="BE62" s="136">
        <v>10908</v>
      </c>
      <c r="BF62" s="159">
        <f>+PublicRecipients!AF62+PrivateRecips!AF62+ProprietaryRecps!AF62</f>
        <v>10908</v>
      </c>
      <c r="BG62" s="136">
        <v>10734</v>
      </c>
      <c r="BH62" s="159">
        <f>+PublicRecipients!AG62+PrivateRecips!AG62+ProprietaryRecps!AG62</f>
        <v>10734</v>
      </c>
      <c r="BI62" s="136">
        <v>10831</v>
      </c>
      <c r="BJ62" s="159">
        <f>+PublicRecipients!AH62+PrivateRecips!AH62+ProprietaryRecps!AH62</f>
        <v>10831</v>
      </c>
      <c r="BK62" s="136">
        <v>10373</v>
      </c>
      <c r="BL62" s="159">
        <f>+PublicRecipients!AI62+PrivateRecips!AI62+ProprietaryRecps!AI62</f>
        <v>10373</v>
      </c>
      <c r="BM62" s="136">
        <v>9441</v>
      </c>
      <c r="BN62" s="159">
        <f>+PublicRecipients!AJ62+PrivateRecips!AJ62+ProprietaryRecps!AJ62</f>
        <v>9441</v>
      </c>
    </row>
    <row r="63" spans="1:66">
      <c r="A63" s="43" t="s">
        <v>72</v>
      </c>
      <c r="B63" s="73"/>
      <c r="C63" s="73"/>
      <c r="D63" s="73"/>
      <c r="E63" s="73"/>
      <c r="F63" s="73"/>
      <c r="G63" s="73"/>
      <c r="H63" s="89"/>
      <c r="I63" s="73"/>
      <c r="J63" s="89"/>
      <c r="K63" s="73"/>
      <c r="L63" s="89"/>
      <c r="M63" s="73"/>
      <c r="N63" s="89"/>
      <c r="O63" s="73"/>
      <c r="P63" s="89"/>
      <c r="Q63" s="73"/>
      <c r="R63" s="89"/>
      <c r="S63" s="73"/>
      <c r="T63" s="89"/>
      <c r="U63" s="73"/>
      <c r="V63" s="89"/>
      <c r="W63" s="19"/>
      <c r="X63" s="89"/>
      <c r="Y63" s="19">
        <v>11484</v>
      </c>
      <c r="Z63" s="89">
        <f>(ProprietaryRecps!P63+PrivateRecips!P63+PublicRecipients!P63)</f>
        <v>11484</v>
      </c>
      <c r="AA63" s="19">
        <v>12260</v>
      </c>
      <c r="AB63" s="89">
        <f>(ProprietaryRecps!Q63+PrivateRecips!Q63+PublicRecipients!Q63)</f>
        <v>12260</v>
      </c>
      <c r="AC63" s="19">
        <v>13196</v>
      </c>
      <c r="AD63" s="89">
        <f>(ProprietaryRecps!R63+PrivateRecips!R63+PublicRecipients!R63)</f>
        <v>13196</v>
      </c>
      <c r="AE63" s="19">
        <v>14594</v>
      </c>
      <c r="AF63" s="89">
        <f>(ProprietaryRecps!S63+PrivateRecips!S63+PublicRecipients!S63)</f>
        <v>14594</v>
      </c>
      <c r="AG63" s="19">
        <v>16680</v>
      </c>
      <c r="AH63" s="89">
        <f>(ProprietaryRecps!T63+PrivateRecips!T63+PublicRecipients!T63)</f>
        <v>16680</v>
      </c>
      <c r="AI63" s="19">
        <v>18295</v>
      </c>
      <c r="AJ63" s="89">
        <f>(ProprietaryRecps!U63+PrivateRecips!U63+PublicRecipients!U63)</f>
        <v>18295</v>
      </c>
      <c r="AK63" s="19">
        <v>19073</v>
      </c>
      <c r="AL63" s="89">
        <f>(ProprietaryRecps!V63+PrivateRecips!V63+PublicRecipients!V63)</f>
        <v>19073</v>
      </c>
      <c r="AM63" s="19">
        <v>19910</v>
      </c>
      <c r="AN63" s="89">
        <f>(ProprietaryRecps!W63+PrivateRecips!W63+PublicRecipients!W63)</f>
        <v>19910</v>
      </c>
      <c r="AO63" s="19">
        <v>23348</v>
      </c>
      <c r="AP63" s="89">
        <f>(ProprietaryRecps!X63+PrivateRecips!X63+PublicRecipients!X63)</f>
        <v>23348</v>
      </c>
      <c r="AQ63" s="19">
        <v>28865</v>
      </c>
      <c r="AR63" s="89">
        <f>(ProprietaryRecps!Y63+PrivateRecips!Y63+PublicRecipients!Y63)</f>
        <v>28865</v>
      </c>
      <c r="AS63" s="43">
        <v>41890</v>
      </c>
      <c r="AT63" s="89">
        <f>ProprietaryRecps!Z63+PrivateRecips!Z63+PublicRecipients!Z63</f>
        <v>41890</v>
      </c>
      <c r="AU63" s="43">
        <v>47894</v>
      </c>
      <c r="AV63" s="89">
        <f>+PublicRecipients!AA63+PrivateRecips!AA63+ProprietaryRecps!AA63</f>
        <v>47894</v>
      </c>
      <c r="AW63" s="43">
        <v>44526</v>
      </c>
      <c r="AX63" s="89">
        <f>+PublicRecipients!AB63+PrivateRecips!AB63+ProprietaryRecps!AB63</f>
        <v>44526</v>
      </c>
      <c r="AY63" s="136">
        <v>44169</v>
      </c>
      <c r="AZ63" s="141">
        <f>+PublicRecipients!AC63+PrivateRecips!AC63+ProprietaryRecps!AC63</f>
        <v>44169</v>
      </c>
      <c r="BA63" s="136">
        <v>40492</v>
      </c>
      <c r="BB63" s="141">
        <f>+PublicRecipients!AD63+PrivateRecips!AD63+ProprietaryRecps!AD63</f>
        <v>40492</v>
      </c>
      <c r="BC63" s="136">
        <v>40049</v>
      </c>
      <c r="BD63" s="141">
        <f>+PublicRecipients!AE63+PrivateRecips!AE63+ProprietaryRecps!AE63</f>
        <v>40049</v>
      </c>
      <c r="BE63" s="136">
        <v>38756</v>
      </c>
      <c r="BF63" s="160">
        <f>+PublicRecipients!AF63+PrivateRecips!AF63+ProprietaryRecps!AF63</f>
        <v>38756</v>
      </c>
      <c r="BG63" s="136">
        <v>39406</v>
      </c>
      <c r="BH63" s="160">
        <f>+PublicRecipients!AG63+PrivateRecips!AG63+ProprietaryRecps!AG63</f>
        <v>39406</v>
      </c>
      <c r="BI63" s="136">
        <v>40670</v>
      </c>
      <c r="BJ63" s="160">
        <f>+PublicRecipients!AH63+PrivateRecips!AH63+ProprietaryRecps!AH63</f>
        <v>40670</v>
      </c>
      <c r="BK63" s="136">
        <v>48217</v>
      </c>
      <c r="BL63" s="160">
        <f>+PublicRecipients!AI63+PrivateRecips!AI63+ProprietaryRecps!AI63</f>
        <v>48217</v>
      </c>
      <c r="BM63" s="136">
        <v>56674</v>
      </c>
      <c r="BN63" s="160">
        <f>+PublicRecipients!AJ63+PrivateRecips!AJ63+ProprietaryRecps!AJ63</f>
        <v>56674</v>
      </c>
    </row>
    <row r="64" spans="1:66">
      <c r="A64" s="28"/>
      <c r="D64" s="4"/>
      <c r="W64" s="1"/>
      <c r="AC64" s="29"/>
      <c r="AE64" s="29"/>
    </row>
    <row r="65" spans="1:45">
      <c r="A65" s="1"/>
      <c r="B65" s="1" t="s">
        <v>117</v>
      </c>
      <c r="C65" s="1"/>
      <c r="D65" s="1"/>
      <c r="E65" s="1"/>
      <c r="F65" s="1"/>
      <c r="G65" s="1"/>
      <c r="I65" s="1"/>
      <c r="K65" s="1"/>
      <c r="M65" s="1"/>
      <c r="O65" s="1"/>
      <c r="Q65" s="1"/>
      <c r="S65" s="1"/>
      <c r="U65" s="1"/>
      <c r="W65" s="1"/>
      <c r="Y65" s="1"/>
      <c r="AA65" s="1"/>
      <c r="AC65" s="1"/>
      <c r="AE65" s="1"/>
      <c r="AG65" s="1"/>
      <c r="AI65" s="1"/>
      <c r="AK65" s="1"/>
      <c r="AM65" s="1"/>
      <c r="AO65" s="1"/>
      <c r="AQ65" s="1"/>
      <c r="AS65" s="1"/>
    </row>
    <row r="66" spans="1:45">
      <c r="A66" s="1"/>
      <c r="B66" s="1"/>
      <c r="C66" s="1"/>
      <c r="D66" s="1"/>
      <c r="E66" s="1"/>
      <c r="F66" s="1"/>
      <c r="G66" s="1"/>
      <c r="I66" s="1"/>
      <c r="K66" s="1"/>
      <c r="M66" s="1"/>
      <c r="O66" s="1"/>
      <c r="Q66" s="1"/>
      <c r="S66" s="1"/>
      <c r="U66" s="1"/>
      <c r="W66" s="1"/>
      <c r="Y66" s="1"/>
      <c r="AA66" s="1"/>
      <c r="AC66" s="1"/>
      <c r="AE66" s="1"/>
      <c r="AG66" s="1"/>
      <c r="AI66" s="1"/>
      <c r="AK66" s="1"/>
      <c r="AM66" s="1"/>
      <c r="AO66" s="1"/>
      <c r="AQ66" s="1"/>
      <c r="AS66" s="1"/>
    </row>
    <row r="67" spans="1:45">
      <c r="A67" s="1"/>
      <c r="B67" s="1"/>
      <c r="C67" s="1"/>
      <c r="D67" s="1"/>
      <c r="E67" s="1"/>
      <c r="F67" s="1"/>
      <c r="G67" s="1"/>
      <c r="I67" s="1"/>
      <c r="K67" s="1"/>
      <c r="M67" s="1"/>
      <c r="O67" s="1"/>
      <c r="Q67" s="1"/>
      <c r="S67" s="1"/>
      <c r="U67" s="1"/>
      <c r="W67" s="1"/>
      <c r="Y67" s="1"/>
      <c r="AA67" s="1"/>
      <c r="AC67" s="1"/>
      <c r="AE67" s="1"/>
      <c r="AG67" s="1"/>
      <c r="AI67" s="1"/>
      <c r="AK67" s="1"/>
      <c r="AM67" s="1"/>
      <c r="AO67" s="1"/>
      <c r="AQ67" s="1"/>
      <c r="AS67" s="1"/>
    </row>
    <row r="68" spans="1:45">
      <c r="A68" s="1"/>
      <c r="B68" s="1"/>
      <c r="C68" s="1"/>
      <c r="D68" s="1"/>
      <c r="E68" s="1"/>
      <c r="F68" s="1"/>
      <c r="G68" s="1"/>
      <c r="I68" s="1"/>
      <c r="K68" s="1"/>
      <c r="M68" s="1"/>
      <c r="O68" s="1"/>
      <c r="Q68" s="1"/>
      <c r="S68" s="1"/>
      <c r="U68" s="1"/>
      <c r="W68" s="1"/>
      <c r="Y68" s="1"/>
      <c r="AA68" s="1"/>
      <c r="AC68" s="1"/>
      <c r="AE68" s="1"/>
      <c r="AG68" s="1"/>
      <c r="AI68" s="1"/>
      <c r="AK68" s="1"/>
      <c r="AM68" s="1"/>
      <c r="AO68" s="1"/>
      <c r="AQ68" s="1"/>
      <c r="AS68" s="1"/>
    </row>
    <row r="69" spans="1:45">
      <c r="A69" s="1"/>
      <c r="B69" s="1"/>
      <c r="C69" s="1"/>
      <c r="D69" s="1"/>
      <c r="E69" s="1"/>
      <c r="F69" s="1"/>
      <c r="G69" s="1"/>
      <c r="I69" s="1"/>
      <c r="K69" s="1"/>
      <c r="M69" s="1"/>
      <c r="O69" s="1"/>
      <c r="Q69" s="1"/>
      <c r="S69" s="1"/>
      <c r="U69" s="1"/>
      <c r="W69" s="1"/>
      <c r="Y69" s="1"/>
      <c r="AA69" s="1"/>
      <c r="AC69" s="1"/>
      <c r="AE69" s="1"/>
      <c r="AG69" s="1"/>
      <c r="AI69" s="1"/>
      <c r="AK69" s="1"/>
      <c r="AM69" s="1"/>
      <c r="AO69" s="1"/>
      <c r="AQ69" s="1"/>
      <c r="AS69" s="1"/>
    </row>
    <row r="70" spans="1:45">
      <c r="A70" s="1"/>
      <c r="B70" s="1"/>
      <c r="C70" s="1"/>
      <c r="D70" s="1"/>
      <c r="E70" s="1"/>
      <c r="F70" s="1"/>
      <c r="G70" s="1"/>
      <c r="I70" s="1"/>
      <c r="K70" s="1"/>
      <c r="M70" s="1"/>
      <c r="O70" s="1"/>
      <c r="Q70" s="1"/>
      <c r="S70" s="1"/>
      <c r="U70" s="1"/>
      <c r="W70" s="1"/>
      <c r="Y70" s="1"/>
      <c r="AA70" s="1"/>
      <c r="AC70" s="1"/>
      <c r="AE70" s="1"/>
      <c r="AG70" s="1"/>
      <c r="AI70" s="1"/>
      <c r="AK70" s="1"/>
      <c r="AM70" s="1"/>
      <c r="AO70" s="1"/>
      <c r="AQ70" s="1"/>
      <c r="AS70" s="1"/>
    </row>
    <row r="71" spans="1:45">
      <c r="A71" s="1"/>
      <c r="B71" s="1"/>
      <c r="C71" s="1"/>
      <c r="D71" s="1"/>
      <c r="E71" s="1"/>
      <c r="F71" s="1"/>
      <c r="G71" s="1"/>
      <c r="I71" s="1"/>
      <c r="K71" s="1"/>
      <c r="M71" s="1"/>
      <c r="O71" s="1"/>
      <c r="Q71" s="1"/>
      <c r="S71" s="1"/>
      <c r="U71" s="1"/>
      <c r="W71" s="1"/>
      <c r="Y71" s="1"/>
      <c r="AA71" s="1"/>
      <c r="AC71" s="1"/>
      <c r="AE71" s="1"/>
      <c r="AG71" s="1"/>
      <c r="AI71" s="1"/>
      <c r="AK71" s="1"/>
      <c r="AM71" s="1"/>
      <c r="AO71" s="1"/>
      <c r="AQ71" s="1"/>
      <c r="AS71" s="1"/>
    </row>
    <row r="72" spans="1:45">
      <c r="A72" s="1"/>
      <c r="B72" s="1"/>
      <c r="C72" s="1"/>
      <c r="D72" s="1"/>
      <c r="E72" s="1"/>
      <c r="F72" s="1"/>
      <c r="G72" s="1"/>
      <c r="I72" s="1"/>
      <c r="K72" s="1"/>
      <c r="M72" s="1"/>
      <c r="O72" s="1"/>
      <c r="Q72" s="1"/>
      <c r="S72" s="1"/>
      <c r="U72" s="1"/>
      <c r="W72" s="1"/>
      <c r="Y72" s="1"/>
      <c r="AA72" s="1"/>
      <c r="AC72" s="1"/>
      <c r="AE72" s="1"/>
      <c r="AG72" s="1"/>
      <c r="AI72" s="1"/>
      <c r="AK72" s="1"/>
      <c r="AM72" s="1"/>
      <c r="AO72" s="1"/>
      <c r="AQ72" s="1"/>
      <c r="AS72" s="1"/>
    </row>
    <row r="73" spans="1:45">
      <c r="A73" s="1"/>
      <c r="B73" s="1"/>
      <c r="C73" s="1"/>
      <c r="D73" s="1"/>
      <c r="E73" s="1"/>
      <c r="F73" s="1"/>
      <c r="G73" s="1"/>
      <c r="I73" s="1"/>
      <c r="K73" s="1"/>
      <c r="M73" s="1"/>
      <c r="O73" s="1"/>
      <c r="Q73" s="1"/>
      <c r="S73" s="1"/>
      <c r="U73" s="1"/>
      <c r="W73" s="1"/>
      <c r="Y73" s="1"/>
      <c r="AA73" s="1"/>
      <c r="AC73" s="1"/>
      <c r="AE73" s="1"/>
      <c r="AG73" s="1"/>
      <c r="AI73" s="1"/>
      <c r="AK73" s="1"/>
      <c r="AM73" s="1"/>
      <c r="AO73" s="1"/>
      <c r="AQ73" s="1"/>
      <c r="AS73" s="1"/>
    </row>
    <row r="74" spans="1:45">
      <c r="A74" s="1"/>
      <c r="B74" s="1"/>
      <c r="C74" s="1"/>
      <c r="D74" s="1"/>
      <c r="E74" s="1"/>
      <c r="F74" s="1"/>
      <c r="G74" s="1"/>
      <c r="I74" s="1"/>
      <c r="K74" s="1"/>
      <c r="M74" s="1"/>
      <c r="O74" s="1"/>
      <c r="Q74" s="1"/>
      <c r="S74" s="1"/>
      <c r="U74" s="1"/>
      <c r="W74" s="1"/>
      <c r="Y74" s="1"/>
      <c r="AA74" s="1"/>
      <c r="AC74" s="1"/>
      <c r="AE74" s="1"/>
      <c r="AG74" s="1"/>
      <c r="AI74" s="1"/>
      <c r="AK74" s="1"/>
      <c r="AM74" s="1"/>
      <c r="AO74" s="1"/>
      <c r="AQ74" s="1"/>
      <c r="AS74" s="1"/>
    </row>
    <row r="75" spans="1:45">
      <c r="A75" s="1"/>
      <c r="B75" s="1"/>
      <c r="C75" s="1"/>
      <c r="D75" s="1"/>
      <c r="E75" s="1"/>
      <c r="F75" s="1"/>
      <c r="G75" s="1"/>
      <c r="I75" s="1"/>
      <c r="K75" s="1"/>
      <c r="M75" s="1"/>
      <c r="O75" s="1"/>
      <c r="Q75" s="1"/>
      <c r="S75" s="1"/>
      <c r="U75" s="1"/>
      <c r="W75" s="1"/>
      <c r="Y75" s="1"/>
      <c r="AA75" s="1"/>
      <c r="AC75" s="1"/>
      <c r="AE75" s="1"/>
      <c r="AG75" s="1"/>
      <c r="AI75" s="1"/>
      <c r="AM75" s="1"/>
      <c r="AO75" s="1"/>
      <c r="AQ75" s="1"/>
      <c r="AS75" s="1"/>
    </row>
    <row r="76" spans="1:45">
      <c r="A76" s="1"/>
      <c r="B76" s="1"/>
      <c r="C76" s="1"/>
      <c r="D76" s="1"/>
      <c r="E76" s="1"/>
      <c r="F76" s="1"/>
      <c r="G76" s="1"/>
      <c r="I76" s="1"/>
      <c r="K76" s="1"/>
      <c r="M76" s="1"/>
      <c r="O76" s="1"/>
      <c r="Q76" s="1"/>
      <c r="S76" s="1"/>
      <c r="U76" s="1"/>
      <c r="W76" s="1"/>
      <c r="Y76" s="1"/>
      <c r="AA76" s="1"/>
      <c r="AC76" s="1"/>
      <c r="AE76" s="1"/>
      <c r="AG76" s="27"/>
      <c r="AI76" s="27"/>
      <c r="AM76" s="1"/>
      <c r="AO76" s="1"/>
      <c r="AQ76" s="1"/>
      <c r="AS76" s="63"/>
    </row>
    <row r="77" spans="1:45">
      <c r="A77" s="1"/>
      <c r="B77" s="1"/>
      <c r="C77" s="1"/>
      <c r="D77" s="1"/>
      <c r="E77" s="1"/>
      <c r="F77" s="1"/>
      <c r="G77" s="1"/>
      <c r="I77" s="1"/>
      <c r="K77" s="1"/>
      <c r="M77" s="1"/>
      <c r="O77" s="1"/>
      <c r="Q77" s="1"/>
      <c r="S77" s="1"/>
      <c r="U77" s="1"/>
      <c r="W77" s="1"/>
      <c r="Y77" s="27"/>
      <c r="AA77" s="27"/>
      <c r="AC77" s="27"/>
      <c r="AE77" s="27"/>
      <c r="AS77" s="27"/>
    </row>
    <row r="78" spans="1:45">
      <c r="A78" s="1"/>
      <c r="B78" s="1"/>
      <c r="C78" s="1"/>
      <c r="D78" s="1"/>
      <c r="E78" s="1"/>
      <c r="F78" s="1"/>
      <c r="G78" s="1"/>
      <c r="I78" s="1"/>
      <c r="K78" s="1"/>
      <c r="M78" s="1"/>
      <c r="O78" s="1"/>
      <c r="Q78" s="1"/>
      <c r="S78" s="1"/>
      <c r="W78" s="1"/>
      <c r="AE78" s="27"/>
    </row>
    <row r="79" spans="1:45">
      <c r="W79" s="1"/>
      <c r="Y79" s="1"/>
    </row>
    <row r="80" spans="1:45">
      <c r="W80" s="1"/>
    </row>
    <row r="81" spans="23:23">
      <c r="W81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E2CD9-C969-40F5-9C01-CAD8955F0600}"/>
</file>

<file path=customXml/itemProps2.xml><?xml version="1.0" encoding="utf-8"?>
<ds:datastoreItem xmlns:ds="http://schemas.openxmlformats.org/officeDocument/2006/customXml" ds:itemID="{A1360168-2E5D-403F-A7BA-E7E8D7F58A70}"/>
</file>

<file path=customXml/itemProps3.xml><?xml version="1.0" encoding="utf-8"?>
<ds:datastoreItem xmlns:ds="http://schemas.openxmlformats.org/officeDocument/2006/customXml" ds:itemID="{EEDCE6A9-AEB4-4BA0-8C2B-21CE4AF49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Susan Lounsbury</cp:lastModifiedBy>
  <cp:revision/>
  <dcterms:created xsi:type="dcterms:W3CDTF">1999-04-01T16:01:09Z</dcterms:created>
  <dcterms:modified xsi:type="dcterms:W3CDTF">2022-01-04T18:56:55Z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2018-12-18T13:43:36.2616721Z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