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drawings/drawing2.xml" ContentType="application/vnd.openxmlformats-officedocument.drawing+xml"/>
  <Override PartName="/xl/comments2.xml" ContentType="application/vnd.openxmlformats-officedocument.spreadsheetml.comments+xml"/>
  <Override PartName="/xl/charts/chart2.xml" ContentType="application/vnd.openxmlformats-officedocument.drawingml.chart+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701"/>
  <workbookPr codeName="ThisWorkbook" defaultThemeVersion="124226"/>
  <mc:AlternateContent xmlns:mc="http://schemas.openxmlformats.org/markup-compatibility/2006">
    <mc:Choice Requires="x15">
      <x15ac:absPath xmlns:x15ac="http://schemas.microsoft.com/office/spreadsheetml/2010/11/ac" url="https://appriver3651005261.sharepoint.com/sites/FactBook2020updates/Shared Documents/FactBooks/6_RevsExpends/"/>
    </mc:Choice>
  </mc:AlternateContent>
  <xr:revisionPtr revIDLastSave="288" documentId="8_{E3FFA29B-5B2E-4B08-A5CC-C97D06BE404D}" xr6:coauthVersionLast="47" xr6:coauthVersionMax="47" xr10:uidLastSave="{14D55CC4-ED39-4A63-B557-CD87549919D3}"/>
  <bookViews>
    <workbookView xWindow="28680" yWindow="4755" windowWidth="29040" windowHeight="15840" tabRatio="760" activeTab="2" xr2:uid="{00000000-000D-0000-FFFF-FFFF00000000}"/>
  </bookViews>
  <sheets>
    <sheet name="Table 91" sheetId="10" r:id="rId1"/>
    <sheet name="Table 92" sheetId="7" r:id="rId2"/>
    <sheet name="Approp Data" sheetId="1" r:id="rId3"/>
    <sheet name="Inflation-Adjusted Data" sheetId="4" r:id="rId4"/>
    <sheet name="Tax Rev Data" sheetId="5" r:id="rId5"/>
    <sheet name="H.Ed. as a % of taxes" sheetId="6" r:id="rId6"/>
    <sheet name="Sheet1" sheetId="11" r:id="rId7"/>
  </sheets>
  <definedNames>
    <definedName name="__123Graph_A" hidden="1">'Approp Data'!$B$6:$AL$6</definedName>
    <definedName name="__123Graph_B" localSheetId="0" hidden="1">'Approp Data'!#REF!</definedName>
    <definedName name="__123Graph_B" hidden="1">'Approp Data'!#REF!</definedName>
    <definedName name="__123Graph_X" hidden="1">'Approp Data'!$B$4:$AL$4</definedName>
    <definedName name="_1__123Graph_A_TREND" hidden="1">'Approp Data'!$B$6:$AL$6</definedName>
    <definedName name="_10__123Graph_XSREB_US" hidden="1">'Approp Data'!$B$4:$AL$4</definedName>
    <definedName name="_2__123Graph_A_CHANGE" localSheetId="0" hidden="1">#REF!</definedName>
    <definedName name="_2__123Graph_A_CHANGE" hidden="1">#REF!</definedName>
    <definedName name="_3__123Graph_ACHART_1" localSheetId="0" hidden="1">'Inflation-Adjusted Data'!#REF!</definedName>
    <definedName name="_3__123Graph_ACHART_1" hidden="1">'Inflation-Adjusted Data'!#REF!</definedName>
    <definedName name="_4__123Graph_ASREB_US" localSheetId="0" hidden="1">'Approp Data'!#REF!</definedName>
    <definedName name="_4__123Graph_ASREB_US" hidden="1">'Approp Data'!#REF!</definedName>
    <definedName name="_5__123Graph_B_TREND" localSheetId="0" hidden="1">'Approp Data'!#REF!</definedName>
    <definedName name="_5__123Graph_B_TREND" hidden="1">'Approp Data'!#REF!</definedName>
    <definedName name="_6__123Graph_B_CHANGE" localSheetId="0" hidden="1">#REF!</definedName>
    <definedName name="_6__123Graph_B_CHANGE" hidden="1">#REF!</definedName>
    <definedName name="_7__123Graph_X_TREND" hidden="1">'Approp Data'!$B$4:$AL$4</definedName>
    <definedName name="_8__123Graph_X_CHANGE" localSheetId="0" hidden="1">#REF!</definedName>
    <definedName name="_8__123Graph_X_CHANGE" hidden="1">#REF!</definedName>
    <definedName name="_9__123Graph_XCHART_1" localSheetId="0" hidden="1">'Inflation-Adjusted Data'!#REF!</definedName>
    <definedName name="_9__123Graph_XCHART_1" hidden="1">'Inflation-Adjusted Data'!#REF!</definedName>
    <definedName name="_xlnm.Print_Area" localSheetId="0">'Table 91'!$A$1:$G$71</definedName>
    <definedName name="_xlnm.Print_Area" localSheetId="1">'Table 92'!$A$1:$H$68</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9" i="7" l="1"/>
  <c r="BY7" i="1"/>
  <c r="BY6" i="1"/>
  <c r="I10" i="7" l="1"/>
  <c r="I11" i="7"/>
  <c r="I12" i="7"/>
  <c r="I13" i="7"/>
  <c r="I14" i="7"/>
  <c r="I15" i="7"/>
  <c r="I16" i="7"/>
  <c r="I17" i="7"/>
  <c r="I18" i="7"/>
  <c r="I19" i="7"/>
  <c r="I20" i="7"/>
  <c r="I21" i="7"/>
  <c r="I22" i="7"/>
  <c r="I23" i="7"/>
  <c r="I24" i="7"/>
  <c r="I85" i="10" l="1"/>
  <c r="F85" i="10"/>
  <c r="C85" i="10"/>
  <c r="R42" i="4"/>
  <c r="H64" i="7"/>
  <c r="H63" i="7"/>
  <c r="H62" i="7"/>
  <c r="H61" i="7"/>
  <c r="H60" i="7"/>
  <c r="H59" i="7"/>
  <c r="H58" i="7"/>
  <c r="H57" i="7"/>
  <c r="H56" i="7"/>
  <c r="H53" i="7"/>
  <c r="H52" i="7"/>
  <c r="H51" i="7"/>
  <c r="H50" i="7"/>
  <c r="H49" i="7"/>
  <c r="H48" i="7"/>
  <c r="H47" i="7"/>
  <c r="H46" i="7"/>
  <c r="H45" i="7"/>
  <c r="H44" i="7"/>
  <c r="H43" i="7"/>
  <c r="H39" i="7"/>
  <c r="H38" i="7"/>
  <c r="H37" i="7"/>
  <c r="H36" i="7"/>
  <c r="H35" i="7"/>
  <c r="H34" i="7"/>
  <c r="H33" i="7"/>
  <c r="H32" i="7"/>
  <c r="H31" i="7"/>
  <c r="H30" i="7"/>
  <c r="H29" i="7"/>
  <c r="H28" i="7"/>
  <c r="H27" i="7"/>
  <c r="H24" i="7"/>
  <c r="H23" i="7"/>
  <c r="H22" i="7"/>
  <c r="H21" i="7"/>
  <c r="H20" i="7"/>
  <c r="H19" i="7"/>
  <c r="H18" i="7"/>
  <c r="H17" i="7"/>
  <c r="H16" i="7"/>
  <c r="H15" i="7"/>
  <c r="H14" i="7"/>
  <c r="H13" i="7"/>
  <c r="H12" i="7"/>
  <c r="H11" i="7"/>
  <c r="H10" i="7"/>
  <c r="H9" i="7"/>
  <c r="G64" i="7"/>
  <c r="G63" i="7"/>
  <c r="G62" i="7"/>
  <c r="G61" i="7"/>
  <c r="G60" i="7"/>
  <c r="G59" i="7"/>
  <c r="G58" i="7"/>
  <c r="G57" i="7"/>
  <c r="G56" i="7"/>
  <c r="G53" i="7"/>
  <c r="G52" i="7"/>
  <c r="G51" i="7"/>
  <c r="G50" i="7"/>
  <c r="G49" i="7"/>
  <c r="G48" i="7"/>
  <c r="G47" i="7"/>
  <c r="G46" i="7"/>
  <c r="G45" i="7"/>
  <c r="G44" i="7"/>
  <c r="G43" i="7"/>
  <c r="G42" i="7"/>
  <c r="G39" i="7"/>
  <c r="G38" i="7"/>
  <c r="G37" i="7"/>
  <c r="G36" i="7"/>
  <c r="G35" i="7"/>
  <c r="G34" i="7"/>
  <c r="G33" i="7"/>
  <c r="G32" i="7"/>
  <c r="G31" i="7"/>
  <c r="G30" i="7"/>
  <c r="G29" i="7"/>
  <c r="G28" i="7"/>
  <c r="G27" i="7"/>
  <c r="G24" i="7"/>
  <c r="G23" i="7"/>
  <c r="G22" i="7"/>
  <c r="G21" i="7"/>
  <c r="G20" i="7"/>
  <c r="G19" i="7"/>
  <c r="G18" i="7"/>
  <c r="G17" i="7"/>
  <c r="G16" i="7"/>
  <c r="G15" i="7"/>
  <c r="G14" i="7"/>
  <c r="G13" i="7"/>
  <c r="G12" i="7"/>
  <c r="G11" i="7"/>
  <c r="G10" i="7"/>
  <c r="G9" i="7"/>
  <c r="F64" i="7"/>
  <c r="F63" i="7"/>
  <c r="F62" i="7"/>
  <c r="F61" i="7"/>
  <c r="F60" i="7"/>
  <c r="F59" i="7"/>
  <c r="F58" i="7"/>
  <c r="F57" i="7"/>
  <c r="F56" i="7"/>
  <c r="F53" i="7"/>
  <c r="F52" i="7"/>
  <c r="F51" i="7"/>
  <c r="F50" i="7"/>
  <c r="F49" i="7"/>
  <c r="F48" i="7"/>
  <c r="F47" i="7"/>
  <c r="F46" i="7"/>
  <c r="F45" i="7"/>
  <c r="F44" i="7"/>
  <c r="F43" i="7"/>
  <c r="F42" i="7"/>
  <c r="F39" i="7"/>
  <c r="F38" i="7"/>
  <c r="F37" i="7"/>
  <c r="F36" i="7"/>
  <c r="F35" i="7"/>
  <c r="F34" i="7"/>
  <c r="F33" i="7"/>
  <c r="F32" i="7"/>
  <c r="F31" i="7"/>
  <c r="F30" i="7"/>
  <c r="F29" i="7"/>
  <c r="F28" i="7"/>
  <c r="F27" i="7"/>
  <c r="F24" i="7"/>
  <c r="F23" i="7"/>
  <c r="F22" i="7"/>
  <c r="F21" i="7"/>
  <c r="F20" i="7"/>
  <c r="F19" i="7"/>
  <c r="F18" i="7"/>
  <c r="F17" i="7"/>
  <c r="F16" i="7"/>
  <c r="F15" i="7"/>
  <c r="F14" i="7"/>
  <c r="F13" i="7"/>
  <c r="F12" i="7"/>
  <c r="F11" i="7"/>
  <c r="F10" i="7"/>
  <c r="F9" i="7"/>
  <c r="E64" i="7"/>
  <c r="E63" i="7"/>
  <c r="E62" i="7"/>
  <c r="E61" i="7"/>
  <c r="E60" i="7"/>
  <c r="E59" i="7"/>
  <c r="E58" i="7"/>
  <c r="E57" i="7"/>
  <c r="E56" i="7"/>
  <c r="E54" i="7"/>
  <c r="E53" i="7"/>
  <c r="E52" i="7"/>
  <c r="E51" i="7"/>
  <c r="E50" i="7"/>
  <c r="E49" i="7"/>
  <c r="E48" i="7"/>
  <c r="E47" i="7"/>
  <c r="E46" i="7"/>
  <c r="E45" i="7"/>
  <c r="E44" i="7"/>
  <c r="E43" i="7"/>
  <c r="E42" i="7"/>
  <c r="E40" i="7"/>
  <c r="E39" i="7"/>
  <c r="E38" i="7"/>
  <c r="E37" i="7"/>
  <c r="E36" i="7"/>
  <c r="E35" i="7"/>
  <c r="E34" i="7"/>
  <c r="E33" i="7"/>
  <c r="E32" i="7"/>
  <c r="E31" i="7"/>
  <c r="E30" i="7"/>
  <c r="E29" i="7"/>
  <c r="E28" i="7"/>
  <c r="E27" i="7"/>
  <c r="E25" i="7"/>
  <c r="E24" i="7"/>
  <c r="E23" i="7"/>
  <c r="E22" i="7"/>
  <c r="E21" i="7"/>
  <c r="E20" i="7"/>
  <c r="E19" i="7"/>
  <c r="E18" i="7"/>
  <c r="E17" i="7"/>
  <c r="E16" i="7"/>
  <c r="E15" i="7"/>
  <c r="E14" i="7"/>
  <c r="E13" i="7"/>
  <c r="E12" i="7"/>
  <c r="E11" i="7"/>
  <c r="E10" i="7"/>
  <c r="E9" i="7"/>
  <c r="D64" i="7"/>
  <c r="D63" i="7"/>
  <c r="D62" i="7"/>
  <c r="D61" i="7"/>
  <c r="D60" i="7"/>
  <c r="D59" i="7"/>
  <c r="D58" i="7"/>
  <c r="D57" i="7"/>
  <c r="D56" i="7"/>
  <c r="D54" i="7"/>
  <c r="D53" i="7"/>
  <c r="D52" i="7"/>
  <c r="D51" i="7"/>
  <c r="D50" i="7"/>
  <c r="D49" i="7"/>
  <c r="D48" i="7"/>
  <c r="D47" i="7"/>
  <c r="D46" i="7"/>
  <c r="D45" i="7"/>
  <c r="D44" i="7"/>
  <c r="D43" i="7"/>
  <c r="D42" i="7"/>
  <c r="D40" i="7"/>
  <c r="D39" i="7"/>
  <c r="D38" i="7"/>
  <c r="D37" i="7"/>
  <c r="D36" i="7"/>
  <c r="D35" i="7"/>
  <c r="D34" i="7"/>
  <c r="D33" i="7"/>
  <c r="D32" i="7"/>
  <c r="D31" i="7"/>
  <c r="D30" i="7"/>
  <c r="D29" i="7"/>
  <c r="D28" i="7"/>
  <c r="D27" i="7"/>
  <c r="D25" i="7"/>
  <c r="D24" i="7"/>
  <c r="D23" i="7"/>
  <c r="D22" i="7"/>
  <c r="D21" i="7"/>
  <c r="D20" i="7"/>
  <c r="D19" i="7"/>
  <c r="D18" i="7"/>
  <c r="D17" i="7"/>
  <c r="D16" i="7"/>
  <c r="D15" i="7"/>
  <c r="D14" i="7"/>
  <c r="D13" i="7"/>
  <c r="D12" i="7"/>
  <c r="D11" i="7"/>
  <c r="D10" i="7"/>
  <c r="D9" i="7"/>
  <c r="D7" i="7"/>
  <c r="D6" i="7"/>
  <c r="C64" i="7"/>
  <c r="C63" i="7"/>
  <c r="C62" i="7"/>
  <c r="C61" i="7"/>
  <c r="C60" i="7"/>
  <c r="C59" i="7"/>
  <c r="C58" i="7"/>
  <c r="C57" i="7"/>
  <c r="C56" i="7"/>
  <c r="C54" i="7"/>
  <c r="C53" i="7"/>
  <c r="C52" i="7"/>
  <c r="C51" i="7"/>
  <c r="C50" i="7"/>
  <c r="C49" i="7"/>
  <c r="C48" i="7"/>
  <c r="C47" i="7"/>
  <c r="C46" i="7"/>
  <c r="C45" i="7"/>
  <c r="C44" i="7"/>
  <c r="C43" i="7"/>
  <c r="C42" i="7"/>
  <c r="C40" i="7"/>
  <c r="C39" i="7"/>
  <c r="C38" i="7"/>
  <c r="C37" i="7"/>
  <c r="C36" i="7"/>
  <c r="C35" i="7"/>
  <c r="C34" i="7"/>
  <c r="C33" i="7"/>
  <c r="C32" i="7"/>
  <c r="C31" i="7"/>
  <c r="C30" i="7"/>
  <c r="C29" i="7"/>
  <c r="C28" i="7"/>
  <c r="C27" i="7"/>
  <c r="C25" i="7"/>
  <c r="C24" i="7"/>
  <c r="C23" i="7"/>
  <c r="C22" i="7"/>
  <c r="C21" i="7"/>
  <c r="C20" i="7"/>
  <c r="C19" i="7"/>
  <c r="C18" i="7"/>
  <c r="C17" i="7"/>
  <c r="C16" i="7"/>
  <c r="C15" i="7"/>
  <c r="C14" i="7"/>
  <c r="C13" i="7"/>
  <c r="C12" i="7"/>
  <c r="C11" i="7"/>
  <c r="C10" i="7"/>
  <c r="C9" i="7"/>
  <c r="C7" i="7"/>
  <c r="C6" i="7"/>
  <c r="I82" i="10"/>
  <c r="F82" i="10"/>
  <c r="C82" i="10"/>
  <c r="E66" i="10"/>
  <c r="E65" i="10"/>
  <c r="E64" i="10"/>
  <c r="E63" i="10"/>
  <c r="E62" i="10"/>
  <c r="E61" i="10"/>
  <c r="E60" i="10"/>
  <c r="E59" i="10"/>
  <c r="E58" i="10"/>
  <c r="E56" i="10"/>
  <c r="E55" i="10"/>
  <c r="E54" i="10"/>
  <c r="E53" i="10"/>
  <c r="E52" i="10"/>
  <c r="E51" i="10"/>
  <c r="E50" i="10"/>
  <c r="E49" i="10"/>
  <c r="E48" i="10"/>
  <c r="E47" i="10"/>
  <c r="E46" i="10"/>
  <c r="E45" i="10"/>
  <c r="E44" i="10"/>
  <c r="E42" i="10"/>
  <c r="E41" i="10"/>
  <c r="E40" i="10"/>
  <c r="E39" i="10"/>
  <c r="E38" i="10"/>
  <c r="E37" i="10"/>
  <c r="E36" i="10"/>
  <c r="E35" i="10"/>
  <c r="E34" i="10"/>
  <c r="E33" i="10"/>
  <c r="E32" i="10"/>
  <c r="E31" i="10"/>
  <c r="E30" i="10"/>
  <c r="E29" i="10"/>
  <c r="E27" i="10"/>
  <c r="E26" i="10"/>
  <c r="E25" i="10"/>
  <c r="E24" i="10"/>
  <c r="E23" i="10"/>
  <c r="E22" i="10"/>
  <c r="E21" i="10"/>
  <c r="E20" i="10"/>
  <c r="E19" i="10"/>
  <c r="E18" i="10"/>
  <c r="E17" i="10"/>
  <c r="E16" i="10"/>
  <c r="E15" i="10"/>
  <c r="E14" i="10"/>
  <c r="E13" i="10"/>
  <c r="E12" i="10"/>
  <c r="E11" i="10"/>
  <c r="E9" i="10"/>
  <c r="E8" i="10"/>
  <c r="D66" i="10"/>
  <c r="D65" i="10"/>
  <c r="D64" i="10"/>
  <c r="D63" i="10"/>
  <c r="D62" i="10"/>
  <c r="D61" i="10"/>
  <c r="D60" i="10"/>
  <c r="D59" i="10"/>
  <c r="D58" i="10"/>
  <c r="D56" i="10"/>
  <c r="D55" i="10"/>
  <c r="D54" i="10"/>
  <c r="D53" i="10"/>
  <c r="D52" i="10"/>
  <c r="D51" i="10"/>
  <c r="D50" i="10"/>
  <c r="D49" i="10"/>
  <c r="D48" i="10"/>
  <c r="D47" i="10"/>
  <c r="D46" i="10"/>
  <c r="D45" i="10"/>
  <c r="D44" i="10"/>
  <c r="D42" i="10"/>
  <c r="D41" i="10"/>
  <c r="D40" i="10"/>
  <c r="D39" i="10"/>
  <c r="D38" i="10"/>
  <c r="D37" i="10"/>
  <c r="D36" i="10"/>
  <c r="D35" i="10"/>
  <c r="D34" i="10"/>
  <c r="D33" i="10"/>
  <c r="D32" i="10"/>
  <c r="D31" i="10"/>
  <c r="D30" i="10"/>
  <c r="D29" i="10"/>
  <c r="D27" i="10"/>
  <c r="D26" i="10"/>
  <c r="D25" i="10"/>
  <c r="D24" i="10"/>
  <c r="D23" i="10"/>
  <c r="D22" i="10"/>
  <c r="D21" i="10"/>
  <c r="D20" i="10"/>
  <c r="D19" i="10"/>
  <c r="D18" i="10"/>
  <c r="D17" i="10"/>
  <c r="D16" i="10"/>
  <c r="D15" i="10"/>
  <c r="D14" i="10"/>
  <c r="D13" i="10"/>
  <c r="D12" i="10"/>
  <c r="D11" i="10"/>
  <c r="D9" i="10"/>
  <c r="D8" i="10"/>
  <c r="C66" i="10"/>
  <c r="C65" i="10"/>
  <c r="C64" i="10"/>
  <c r="C63" i="10"/>
  <c r="C62" i="10"/>
  <c r="C61" i="10"/>
  <c r="C60" i="10"/>
  <c r="C59" i="10"/>
  <c r="C58" i="10"/>
  <c r="C56" i="10"/>
  <c r="C55" i="10"/>
  <c r="C54" i="10"/>
  <c r="C53" i="10"/>
  <c r="C52" i="10"/>
  <c r="C51" i="10"/>
  <c r="C50" i="10"/>
  <c r="C49" i="10"/>
  <c r="C48" i="10"/>
  <c r="C47" i="10"/>
  <c r="C46" i="10"/>
  <c r="C45" i="10"/>
  <c r="C44" i="10"/>
  <c r="C42" i="10"/>
  <c r="C41" i="10"/>
  <c r="C40" i="10"/>
  <c r="C39" i="10"/>
  <c r="C38" i="10"/>
  <c r="C37" i="10"/>
  <c r="C36" i="10"/>
  <c r="C35" i="10"/>
  <c r="C34" i="10"/>
  <c r="C33" i="10"/>
  <c r="C32" i="10"/>
  <c r="C31" i="10"/>
  <c r="C30" i="10"/>
  <c r="C29" i="10"/>
  <c r="C27" i="10"/>
  <c r="C26" i="10"/>
  <c r="C25" i="10"/>
  <c r="C24" i="10"/>
  <c r="C23" i="10"/>
  <c r="C22" i="10"/>
  <c r="C21" i="10"/>
  <c r="C20" i="10"/>
  <c r="C19" i="10"/>
  <c r="C18" i="10"/>
  <c r="C17" i="10"/>
  <c r="C16" i="10"/>
  <c r="C15" i="10"/>
  <c r="C14" i="10"/>
  <c r="C13" i="10"/>
  <c r="C12" i="10"/>
  <c r="C11" i="10"/>
  <c r="C9" i="10"/>
  <c r="C8" i="10"/>
  <c r="DO63" i="6"/>
  <c r="DO62" i="6"/>
  <c r="DO61" i="6"/>
  <c r="DO60" i="6"/>
  <c r="DO59" i="6"/>
  <c r="DO58" i="6"/>
  <c r="DO57" i="6"/>
  <c r="DO56" i="6"/>
  <c r="DO55" i="6"/>
  <c r="DO52" i="6"/>
  <c r="DO51" i="6"/>
  <c r="DO50" i="6"/>
  <c r="DO49" i="6"/>
  <c r="DO48" i="6"/>
  <c r="DO47" i="6"/>
  <c r="DO46" i="6"/>
  <c r="DO45" i="6"/>
  <c r="DO44" i="6"/>
  <c r="DO43" i="6"/>
  <c r="DO42" i="6"/>
  <c r="DO41" i="6"/>
  <c r="DO38" i="6"/>
  <c r="DO37" i="6"/>
  <c r="DO36" i="6"/>
  <c r="DO35" i="6"/>
  <c r="DO34" i="6"/>
  <c r="DO33" i="6"/>
  <c r="DO32" i="6"/>
  <c r="DO31" i="6"/>
  <c r="DO30" i="6"/>
  <c r="DO29" i="6"/>
  <c r="DO28" i="6"/>
  <c r="DO27" i="6"/>
  <c r="DO26" i="6"/>
  <c r="DO23" i="6"/>
  <c r="DO22" i="6"/>
  <c r="DO21" i="6"/>
  <c r="DO20" i="6"/>
  <c r="DO19" i="6"/>
  <c r="DO18" i="6"/>
  <c r="DO17" i="6"/>
  <c r="DO16" i="6"/>
  <c r="DO15" i="6"/>
  <c r="DO14" i="6"/>
  <c r="DO13" i="6"/>
  <c r="DO12" i="6"/>
  <c r="DO11" i="6"/>
  <c r="DO10" i="6"/>
  <c r="DO9" i="6"/>
  <c r="DO8" i="6"/>
  <c r="DN63" i="6"/>
  <c r="DN62" i="6"/>
  <c r="DN61" i="6"/>
  <c r="DN60" i="6"/>
  <c r="DN59" i="6"/>
  <c r="DN58" i="6"/>
  <c r="DN57" i="6"/>
  <c r="DN56" i="6"/>
  <c r="DN55" i="6"/>
  <c r="DN52" i="6"/>
  <c r="DN51" i="6"/>
  <c r="DN50" i="6"/>
  <c r="DN49" i="6"/>
  <c r="DN48" i="6"/>
  <c r="DN47" i="6"/>
  <c r="DN46" i="6"/>
  <c r="DN45" i="6"/>
  <c r="DN44" i="6"/>
  <c r="DN43" i="6"/>
  <c r="DN42" i="6"/>
  <c r="DN41" i="6"/>
  <c r="DN38" i="6"/>
  <c r="DN37" i="6"/>
  <c r="DN36" i="6"/>
  <c r="DN35" i="6"/>
  <c r="DN34" i="6"/>
  <c r="DN33" i="6"/>
  <c r="DN32" i="6"/>
  <c r="DN31" i="6"/>
  <c r="DN30" i="6"/>
  <c r="DN29" i="6"/>
  <c r="DN28" i="6"/>
  <c r="DN27" i="6"/>
  <c r="DN26" i="6"/>
  <c r="DN23" i="6"/>
  <c r="DN22" i="6"/>
  <c r="DN21" i="6"/>
  <c r="DN20" i="6"/>
  <c r="DN19" i="6"/>
  <c r="DN18" i="6"/>
  <c r="DN17" i="6"/>
  <c r="DN16" i="6"/>
  <c r="DN15" i="6"/>
  <c r="DN14" i="6"/>
  <c r="DN13" i="6"/>
  <c r="DN12" i="6"/>
  <c r="DN11" i="6"/>
  <c r="DN10" i="6"/>
  <c r="DN9" i="6"/>
  <c r="DN8" i="6"/>
  <c r="DM63" i="6"/>
  <c r="DM62" i="6"/>
  <c r="DM61" i="6"/>
  <c r="DM60" i="6"/>
  <c r="DM59" i="6"/>
  <c r="DM58" i="6"/>
  <c r="DM57" i="6"/>
  <c r="DM56" i="6"/>
  <c r="DM55" i="6"/>
  <c r="DM52" i="6"/>
  <c r="DM51" i="6"/>
  <c r="DM50" i="6"/>
  <c r="DM49" i="6"/>
  <c r="DM48" i="6"/>
  <c r="DM47" i="6"/>
  <c r="DM46" i="6"/>
  <c r="DM45" i="6"/>
  <c r="DM44" i="6"/>
  <c r="DM43" i="6"/>
  <c r="DM42" i="6"/>
  <c r="DM41" i="6"/>
  <c r="DM38" i="6"/>
  <c r="DM37" i="6"/>
  <c r="DM36" i="6"/>
  <c r="DM35" i="6"/>
  <c r="DM34" i="6"/>
  <c r="DM33" i="6"/>
  <c r="DM32" i="6"/>
  <c r="DM31" i="6"/>
  <c r="DM30" i="6"/>
  <c r="DM29" i="6"/>
  <c r="DM28" i="6"/>
  <c r="DM27" i="6"/>
  <c r="DM26" i="6"/>
  <c r="DM23" i="6"/>
  <c r="DM22" i="6"/>
  <c r="DM21" i="6"/>
  <c r="DM20" i="6"/>
  <c r="DM19" i="6"/>
  <c r="DM18" i="6"/>
  <c r="DM17" i="6"/>
  <c r="DM16" i="6"/>
  <c r="DM15" i="6"/>
  <c r="DM14" i="6"/>
  <c r="DM13" i="6"/>
  <c r="DM12" i="6"/>
  <c r="DM11" i="6"/>
  <c r="DM10" i="6"/>
  <c r="DM9" i="6"/>
  <c r="DM8" i="6"/>
  <c r="DL63" i="6"/>
  <c r="DL62" i="6"/>
  <c r="DL61" i="6"/>
  <c r="DL60" i="6"/>
  <c r="DL59" i="6"/>
  <c r="DL58" i="6"/>
  <c r="DL57" i="6"/>
  <c r="DL56" i="6"/>
  <c r="DL55" i="6"/>
  <c r="DL52" i="6"/>
  <c r="DL51" i="6"/>
  <c r="DL50" i="6"/>
  <c r="DL49" i="6"/>
  <c r="DL48" i="6"/>
  <c r="DL47" i="6"/>
  <c r="DL46" i="6"/>
  <c r="DL45" i="6"/>
  <c r="DL44" i="6"/>
  <c r="DL43" i="6"/>
  <c r="DL42" i="6"/>
  <c r="DL41" i="6"/>
  <c r="DL38" i="6"/>
  <c r="DL37" i="6"/>
  <c r="DL36" i="6"/>
  <c r="DL35" i="6"/>
  <c r="DL34" i="6"/>
  <c r="DL33" i="6"/>
  <c r="DL32" i="6"/>
  <c r="DL31" i="6"/>
  <c r="DL30" i="6"/>
  <c r="DL29" i="6"/>
  <c r="DL28" i="6"/>
  <c r="DL27" i="6"/>
  <c r="DL26" i="6"/>
  <c r="DL23" i="6"/>
  <c r="DL22" i="6"/>
  <c r="DL21" i="6"/>
  <c r="DL20" i="6"/>
  <c r="DL19" i="6"/>
  <c r="DL18" i="6"/>
  <c r="DL17" i="6"/>
  <c r="DL16" i="6"/>
  <c r="DL15" i="6"/>
  <c r="DL14" i="6"/>
  <c r="DL13" i="6"/>
  <c r="DL12" i="6"/>
  <c r="DL11" i="6"/>
  <c r="DL10" i="6"/>
  <c r="DL9" i="6"/>
  <c r="DL8" i="6"/>
  <c r="DK63" i="6"/>
  <c r="DK62" i="6"/>
  <c r="DK61" i="6"/>
  <c r="DK60" i="6"/>
  <c r="DK59" i="6"/>
  <c r="DK58" i="6"/>
  <c r="DK57" i="6"/>
  <c r="DK56" i="6"/>
  <c r="DK55" i="6"/>
  <c r="DK52" i="6"/>
  <c r="DK51" i="6"/>
  <c r="DK50" i="6"/>
  <c r="DK49" i="6"/>
  <c r="DK48" i="6"/>
  <c r="DK47" i="6"/>
  <c r="DK46" i="6"/>
  <c r="DK45" i="6"/>
  <c r="DK44" i="6"/>
  <c r="DK43" i="6"/>
  <c r="DK42" i="6"/>
  <c r="DK41" i="6"/>
  <c r="DK38" i="6"/>
  <c r="DK37" i="6"/>
  <c r="DK36" i="6"/>
  <c r="DK35" i="6"/>
  <c r="DK34" i="6"/>
  <c r="DK33" i="6"/>
  <c r="DK32" i="6"/>
  <c r="DK31" i="6"/>
  <c r="DK30" i="6"/>
  <c r="DK29" i="6"/>
  <c r="DK28" i="6"/>
  <c r="DK27" i="6"/>
  <c r="DK26" i="6"/>
  <c r="DK23" i="6"/>
  <c r="DK22" i="6"/>
  <c r="DK21" i="6"/>
  <c r="DK20" i="6"/>
  <c r="DK19" i="6"/>
  <c r="DK18" i="6"/>
  <c r="DK17" i="6"/>
  <c r="DK16" i="6"/>
  <c r="DK15" i="6"/>
  <c r="DK14" i="6"/>
  <c r="DK13" i="6"/>
  <c r="DK12" i="6"/>
  <c r="DK11" i="6"/>
  <c r="DK10" i="6"/>
  <c r="DK9" i="6"/>
  <c r="DK8" i="6"/>
  <c r="DJ63" i="6"/>
  <c r="DJ62" i="6"/>
  <c r="DJ61" i="6"/>
  <c r="DJ60" i="6"/>
  <c r="DJ59" i="6"/>
  <c r="DJ58" i="6"/>
  <c r="DJ57" i="6"/>
  <c r="DJ56" i="6"/>
  <c r="DJ55" i="6"/>
  <c r="DJ52" i="6"/>
  <c r="DJ51" i="6"/>
  <c r="DJ50" i="6"/>
  <c r="DJ49" i="6"/>
  <c r="DJ48" i="6"/>
  <c r="DJ47" i="6"/>
  <c r="DJ46" i="6"/>
  <c r="DJ45" i="6"/>
  <c r="DJ44" i="6"/>
  <c r="DJ43" i="6"/>
  <c r="DJ42" i="6"/>
  <c r="DJ41" i="6"/>
  <c r="DJ38" i="6"/>
  <c r="DJ37" i="6"/>
  <c r="DJ36" i="6"/>
  <c r="DJ35" i="6"/>
  <c r="DJ34" i="6"/>
  <c r="DJ33" i="6"/>
  <c r="DJ32" i="6"/>
  <c r="DJ31" i="6"/>
  <c r="DJ30" i="6"/>
  <c r="DJ29" i="6"/>
  <c r="DJ28" i="6"/>
  <c r="DJ27" i="6"/>
  <c r="DJ26" i="6"/>
  <c r="DJ23" i="6"/>
  <c r="DJ22" i="6"/>
  <c r="DJ21" i="6"/>
  <c r="DJ20" i="6"/>
  <c r="DJ19" i="6"/>
  <c r="DJ18" i="6"/>
  <c r="DJ17" i="6"/>
  <c r="DJ16" i="6"/>
  <c r="DJ15" i="6"/>
  <c r="DJ14" i="6"/>
  <c r="DJ13" i="6"/>
  <c r="DJ12" i="6"/>
  <c r="DJ11" i="6"/>
  <c r="DJ10" i="6"/>
  <c r="DJ9" i="6"/>
  <c r="DJ8" i="6"/>
  <c r="DI63" i="6"/>
  <c r="DI62" i="6"/>
  <c r="DI61" i="6"/>
  <c r="DI60" i="6"/>
  <c r="DI59" i="6"/>
  <c r="DI58" i="6"/>
  <c r="DI57" i="6"/>
  <c r="DI56" i="6"/>
  <c r="DI55" i="6"/>
  <c r="DI52" i="6"/>
  <c r="DI51" i="6"/>
  <c r="DI50" i="6"/>
  <c r="DI49" i="6"/>
  <c r="DI48" i="6"/>
  <c r="DI47" i="6"/>
  <c r="DI46" i="6"/>
  <c r="DI45" i="6"/>
  <c r="DI44" i="6"/>
  <c r="DI43" i="6"/>
  <c r="DI42" i="6"/>
  <c r="DI41" i="6"/>
  <c r="DI38" i="6"/>
  <c r="DI37" i="6"/>
  <c r="DI36" i="6"/>
  <c r="DI35" i="6"/>
  <c r="DI34" i="6"/>
  <c r="DI33" i="6"/>
  <c r="DI32" i="6"/>
  <c r="DI31" i="6"/>
  <c r="DI30" i="6"/>
  <c r="DI29" i="6"/>
  <c r="DI28" i="6"/>
  <c r="DI27" i="6"/>
  <c r="DI26" i="6"/>
  <c r="DI23" i="6"/>
  <c r="DI22" i="6"/>
  <c r="DI21" i="6"/>
  <c r="DI20" i="6"/>
  <c r="DI19" i="6"/>
  <c r="DI18" i="6"/>
  <c r="DI17" i="6"/>
  <c r="DI16" i="6"/>
  <c r="DI15" i="6"/>
  <c r="DI14" i="6"/>
  <c r="DI13" i="6"/>
  <c r="DI12" i="6"/>
  <c r="DI11" i="6"/>
  <c r="DI10" i="6"/>
  <c r="DI9" i="6"/>
  <c r="DI8" i="6"/>
  <c r="DH63" i="6"/>
  <c r="DH62" i="6"/>
  <c r="DH61" i="6"/>
  <c r="DH60" i="6"/>
  <c r="DH59" i="6"/>
  <c r="DH58" i="6"/>
  <c r="DH57" i="6"/>
  <c r="DH56" i="6"/>
  <c r="DH55" i="6"/>
  <c r="DH52" i="6"/>
  <c r="DH51" i="6"/>
  <c r="DH50" i="6"/>
  <c r="DH49" i="6"/>
  <c r="DH48" i="6"/>
  <c r="DH47" i="6"/>
  <c r="DH46" i="6"/>
  <c r="DH45" i="6"/>
  <c r="DH44" i="6"/>
  <c r="DH43" i="6"/>
  <c r="DH42" i="6"/>
  <c r="DH41" i="6"/>
  <c r="DH38" i="6"/>
  <c r="DH37" i="6"/>
  <c r="DH36" i="6"/>
  <c r="DH35" i="6"/>
  <c r="DH34" i="6"/>
  <c r="DH33" i="6"/>
  <c r="DH32" i="6"/>
  <c r="DH31" i="6"/>
  <c r="DH30" i="6"/>
  <c r="DH29" i="6"/>
  <c r="DH28" i="6"/>
  <c r="DH27" i="6"/>
  <c r="DH26" i="6"/>
  <c r="DH23" i="6"/>
  <c r="DH22" i="6"/>
  <c r="DH21" i="6"/>
  <c r="DH20" i="6"/>
  <c r="DH19" i="6"/>
  <c r="DH18" i="6"/>
  <c r="DH17" i="6"/>
  <c r="DH16" i="6"/>
  <c r="DH15" i="6"/>
  <c r="DH14" i="6"/>
  <c r="DH13" i="6"/>
  <c r="DH12" i="6"/>
  <c r="DH11" i="6"/>
  <c r="DH10" i="6"/>
  <c r="DH9" i="6"/>
  <c r="DH8" i="6"/>
  <c r="DG63" i="6"/>
  <c r="DG62" i="6"/>
  <c r="DG61" i="6"/>
  <c r="DG60" i="6"/>
  <c r="DG59" i="6"/>
  <c r="DG58" i="6"/>
  <c r="DG57" i="6"/>
  <c r="DG56" i="6"/>
  <c r="DG55" i="6"/>
  <c r="DG52" i="6"/>
  <c r="DG51" i="6"/>
  <c r="DG50" i="6"/>
  <c r="DG49" i="6"/>
  <c r="DG48" i="6"/>
  <c r="DG47" i="6"/>
  <c r="DG46" i="6"/>
  <c r="DG45" i="6"/>
  <c r="DG44" i="6"/>
  <c r="DG43" i="6"/>
  <c r="DG42" i="6"/>
  <c r="DG41" i="6"/>
  <c r="DG38" i="6"/>
  <c r="DG37" i="6"/>
  <c r="DG36" i="6"/>
  <c r="DG35" i="6"/>
  <c r="DG34" i="6"/>
  <c r="DG33" i="6"/>
  <c r="DG32" i="6"/>
  <c r="DG31" i="6"/>
  <c r="DG30" i="6"/>
  <c r="DG29" i="6"/>
  <c r="DG28" i="6"/>
  <c r="DG27" i="6"/>
  <c r="DG26" i="6"/>
  <c r="DG23" i="6"/>
  <c r="DG22" i="6"/>
  <c r="DG21" i="6"/>
  <c r="DG20" i="6"/>
  <c r="DG19" i="6"/>
  <c r="DG18" i="6"/>
  <c r="DG17" i="6"/>
  <c r="DG16" i="6"/>
  <c r="DG15" i="6"/>
  <c r="DG14" i="6"/>
  <c r="DG13" i="6"/>
  <c r="DG12" i="6"/>
  <c r="DG11" i="6"/>
  <c r="DG10" i="6"/>
  <c r="DG9" i="6"/>
  <c r="DG8" i="6"/>
  <c r="DF63" i="6"/>
  <c r="DF62" i="6"/>
  <c r="DF61" i="6"/>
  <c r="DF60" i="6"/>
  <c r="DF59" i="6"/>
  <c r="DF58" i="6"/>
  <c r="DF57" i="6"/>
  <c r="DF56" i="6"/>
  <c r="DF55" i="6"/>
  <c r="DF52" i="6"/>
  <c r="DF51" i="6"/>
  <c r="DF50" i="6"/>
  <c r="DF49" i="6"/>
  <c r="DF48" i="6"/>
  <c r="DF47" i="6"/>
  <c r="DF46" i="6"/>
  <c r="DF45" i="6"/>
  <c r="DF44" i="6"/>
  <c r="DF43" i="6"/>
  <c r="DF42" i="6"/>
  <c r="DF41" i="6"/>
  <c r="DF38" i="6"/>
  <c r="DF37" i="6"/>
  <c r="DF36" i="6"/>
  <c r="DF35" i="6"/>
  <c r="DF34" i="6"/>
  <c r="DF33" i="6"/>
  <c r="DF32" i="6"/>
  <c r="DF31" i="6"/>
  <c r="DF30" i="6"/>
  <c r="DF29" i="6"/>
  <c r="DF28" i="6"/>
  <c r="DF27" i="6"/>
  <c r="DF26" i="6"/>
  <c r="DF23" i="6"/>
  <c r="DF22" i="6"/>
  <c r="DF21" i="6"/>
  <c r="DF20" i="6"/>
  <c r="DF19" i="6"/>
  <c r="DF18" i="6"/>
  <c r="DF17" i="6"/>
  <c r="DF16" i="6"/>
  <c r="DF15" i="6"/>
  <c r="DF14" i="6"/>
  <c r="DF13" i="6"/>
  <c r="DF12" i="6"/>
  <c r="DF11" i="6"/>
  <c r="DF10" i="6"/>
  <c r="DF9" i="6"/>
  <c r="DF8" i="6"/>
  <c r="DE63" i="6"/>
  <c r="DE62" i="6"/>
  <c r="DE61" i="6"/>
  <c r="DE60" i="6"/>
  <c r="DE59" i="6"/>
  <c r="DE58" i="6"/>
  <c r="DE57" i="6"/>
  <c r="DE56" i="6"/>
  <c r="DE55" i="6"/>
  <c r="DE52" i="6"/>
  <c r="DE51" i="6"/>
  <c r="DE50" i="6"/>
  <c r="DE49" i="6"/>
  <c r="DE48" i="6"/>
  <c r="DE47" i="6"/>
  <c r="DE46" i="6"/>
  <c r="DE45" i="6"/>
  <c r="DE44" i="6"/>
  <c r="DE43" i="6"/>
  <c r="DE42" i="6"/>
  <c r="DE41" i="6"/>
  <c r="DE38" i="6"/>
  <c r="DE37" i="6"/>
  <c r="DE36" i="6"/>
  <c r="DE35" i="6"/>
  <c r="DE34" i="6"/>
  <c r="DE33" i="6"/>
  <c r="DE32" i="6"/>
  <c r="DE31" i="6"/>
  <c r="DE30" i="6"/>
  <c r="DE29" i="6"/>
  <c r="DE28" i="6"/>
  <c r="DE27" i="6"/>
  <c r="DE26" i="6"/>
  <c r="DE23" i="6"/>
  <c r="DE22" i="6"/>
  <c r="DE21" i="6"/>
  <c r="DE20" i="6"/>
  <c r="DE19" i="6"/>
  <c r="DE18" i="6"/>
  <c r="DE17" i="6"/>
  <c r="DE16" i="6"/>
  <c r="DE15" i="6"/>
  <c r="DE14" i="6"/>
  <c r="DE13" i="6"/>
  <c r="DE12" i="6"/>
  <c r="DE11" i="6"/>
  <c r="DE10" i="6"/>
  <c r="DE9" i="6"/>
  <c r="DE8" i="6"/>
  <c r="DD63" i="6"/>
  <c r="DD62" i="6"/>
  <c r="DD61" i="6"/>
  <c r="DD60" i="6"/>
  <c r="DD59" i="6"/>
  <c r="DD58" i="6"/>
  <c r="DD57" i="6"/>
  <c r="DD56" i="6"/>
  <c r="DD55" i="6"/>
  <c r="DD52" i="6"/>
  <c r="DD51" i="6"/>
  <c r="DD50" i="6"/>
  <c r="DD49" i="6"/>
  <c r="DD48" i="6"/>
  <c r="DD47" i="6"/>
  <c r="DD46" i="6"/>
  <c r="DD45" i="6"/>
  <c r="DD44" i="6"/>
  <c r="DD43" i="6"/>
  <c r="DD42" i="6"/>
  <c r="DD41" i="6"/>
  <c r="DD38" i="6"/>
  <c r="DD37" i="6"/>
  <c r="DD36" i="6"/>
  <c r="DD35" i="6"/>
  <c r="DD34" i="6"/>
  <c r="DD33" i="6"/>
  <c r="DD32" i="6"/>
  <c r="DD31" i="6"/>
  <c r="DD30" i="6"/>
  <c r="DD29" i="6"/>
  <c r="DD28" i="6"/>
  <c r="DD27" i="6"/>
  <c r="DD26" i="6"/>
  <c r="DD23" i="6"/>
  <c r="DD22" i="6"/>
  <c r="DD21" i="6"/>
  <c r="DD20" i="6"/>
  <c r="DD19" i="6"/>
  <c r="DD18" i="6"/>
  <c r="DD17" i="6"/>
  <c r="DD16" i="6"/>
  <c r="DD15" i="6"/>
  <c r="DD14" i="6"/>
  <c r="DD13" i="6"/>
  <c r="DD12" i="6"/>
  <c r="DD11" i="6"/>
  <c r="DD10" i="6"/>
  <c r="DD9" i="6"/>
  <c r="DD8" i="6"/>
  <c r="V64" i="4"/>
  <c r="U64" i="4"/>
  <c r="T64" i="4"/>
  <c r="S64" i="4"/>
  <c r="R64" i="4"/>
  <c r="Q64" i="4"/>
  <c r="P64" i="4"/>
  <c r="O64" i="4"/>
  <c r="N64" i="4"/>
  <c r="M64" i="4"/>
  <c r="V63" i="4"/>
  <c r="U63" i="4"/>
  <c r="T63" i="4"/>
  <c r="S63" i="4"/>
  <c r="R63" i="4"/>
  <c r="Q63" i="4"/>
  <c r="P63" i="4"/>
  <c r="O63" i="4"/>
  <c r="N63" i="4"/>
  <c r="M63" i="4"/>
  <c r="V62" i="4"/>
  <c r="U62" i="4"/>
  <c r="T62" i="4"/>
  <c r="S62" i="4"/>
  <c r="R62" i="4"/>
  <c r="Q62" i="4"/>
  <c r="P62" i="4"/>
  <c r="O62" i="4"/>
  <c r="N62" i="4"/>
  <c r="M62" i="4"/>
  <c r="V61" i="4"/>
  <c r="U61" i="4"/>
  <c r="T61" i="4"/>
  <c r="S61" i="4"/>
  <c r="R61" i="4"/>
  <c r="Q61" i="4"/>
  <c r="P61" i="4"/>
  <c r="O61" i="4"/>
  <c r="N61" i="4"/>
  <c r="M61" i="4"/>
  <c r="V60" i="4"/>
  <c r="U60" i="4"/>
  <c r="T60" i="4"/>
  <c r="S60" i="4"/>
  <c r="R60" i="4"/>
  <c r="Q60" i="4"/>
  <c r="P60" i="4"/>
  <c r="O60" i="4"/>
  <c r="N60" i="4"/>
  <c r="M60" i="4"/>
  <c r="V59" i="4"/>
  <c r="U59" i="4"/>
  <c r="T59" i="4"/>
  <c r="S59" i="4"/>
  <c r="R59" i="4"/>
  <c r="Q59" i="4"/>
  <c r="P59" i="4"/>
  <c r="O59" i="4"/>
  <c r="N59" i="4"/>
  <c r="M59" i="4"/>
  <c r="V58" i="4"/>
  <c r="U58" i="4"/>
  <c r="T58" i="4"/>
  <c r="S58" i="4"/>
  <c r="R58" i="4"/>
  <c r="Q58" i="4"/>
  <c r="P58" i="4"/>
  <c r="O58" i="4"/>
  <c r="N58" i="4"/>
  <c r="M58" i="4"/>
  <c r="V57" i="4"/>
  <c r="U57" i="4"/>
  <c r="T57" i="4"/>
  <c r="S57" i="4"/>
  <c r="R57" i="4"/>
  <c r="Q57" i="4"/>
  <c r="P57" i="4"/>
  <c r="O57" i="4"/>
  <c r="N57" i="4"/>
  <c r="M57" i="4"/>
  <c r="V56" i="4"/>
  <c r="U56" i="4"/>
  <c r="T56" i="4"/>
  <c r="S56" i="4"/>
  <c r="R56" i="4"/>
  <c r="Q56" i="4"/>
  <c r="P56" i="4"/>
  <c r="O56" i="4"/>
  <c r="N56" i="4"/>
  <c r="M56" i="4"/>
  <c r="V54" i="4"/>
  <c r="U54" i="4"/>
  <c r="T54" i="4"/>
  <c r="S54" i="4"/>
  <c r="R54" i="4"/>
  <c r="Q54" i="4"/>
  <c r="P54" i="4"/>
  <c r="O54" i="4"/>
  <c r="N54" i="4"/>
  <c r="M54" i="4"/>
  <c r="V53" i="4"/>
  <c r="U53" i="4"/>
  <c r="T53" i="4"/>
  <c r="S53" i="4"/>
  <c r="R53" i="4"/>
  <c r="Q53" i="4"/>
  <c r="P53" i="4"/>
  <c r="O53" i="4"/>
  <c r="N53" i="4"/>
  <c r="M53" i="4"/>
  <c r="V52" i="4"/>
  <c r="U52" i="4"/>
  <c r="T52" i="4"/>
  <c r="S52" i="4"/>
  <c r="R52" i="4"/>
  <c r="Q52" i="4"/>
  <c r="P52" i="4"/>
  <c r="O52" i="4"/>
  <c r="N52" i="4"/>
  <c r="M52" i="4"/>
  <c r="V51" i="4"/>
  <c r="U51" i="4"/>
  <c r="T51" i="4"/>
  <c r="S51" i="4"/>
  <c r="R51" i="4"/>
  <c r="Q51" i="4"/>
  <c r="P51" i="4"/>
  <c r="O51" i="4"/>
  <c r="N51" i="4"/>
  <c r="M51" i="4"/>
  <c r="V50" i="4"/>
  <c r="U50" i="4"/>
  <c r="T50" i="4"/>
  <c r="S50" i="4"/>
  <c r="R50" i="4"/>
  <c r="Q50" i="4"/>
  <c r="P50" i="4"/>
  <c r="O50" i="4"/>
  <c r="N50" i="4"/>
  <c r="M50" i="4"/>
  <c r="V49" i="4"/>
  <c r="U49" i="4"/>
  <c r="T49" i="4"/>
  <c r="S49" i="4"/>
  <c r="R49" i="4"/>
  <c r="Q49" i="4"/>
  <c r="P49" i="4"/>
  <c r="O49" i="4"/>
  <c r="N49" i="4"/>
  <c r="M49" i="4"/>
  <c r="V48" i="4"/>
  <c r="U48" i="4"/>
  <c r="T48" i="4"/>
  <c r="S48" i="4"/>
  <c r="R48" i="4"/>
  <c r="Q48" i="4"/>
  <c r="P48" i="4"/>
  <c r="O48" i="4"/>
  <c r="N48" i="4"/>
  <c r="M48" i="4"/>
  <c r="V47" i="4"/>
  <c r="U47" i="4"/>
  <c r="T47" i="4"/>
  <c r="S47" i="4"/>
  <c r="R47" i="4"/>
  <c r="Q47" i="4"/>
  <c r="P47" i="4"/>
  <c r="O47" i="4"/>
  <c r="N47" i="4"/>
  <c r="M47" i="4"/>
  <c r="V46" i="4"/>
  <c r="U46" i="4"/>
  <c r="T46" i="4"/>
  <c r="S46" i="4"/>
  <c r="R46" i="4"/>
  <c r="Q46" i="4"/>
  <c r="P46" i="4"/>
  <c r="O46" i="4"/>
  <c r="N46" i="4"/>
  <c r="M46" i="4"/>
  <c r="V45" i="4"/>
  <c r="U45" i="4"/>
  <c r="T45" i="4"/>
  <c r="S45" i="4"/>
  <c r="R45" i="4"/>
  <c r="Q45" i="4"/>
  <c r="P45" i="4"/>
  <c r="O45" i="4"/>
  <c r="N45" i="4"/>
  <c r="M45" i="4"/>
  <c r="V44" i="4"/>
  <c r="U44" i="4"/>
  <c r="T44" i="4"/>
  <c r="S44" i="4"/>
  <c r="R44" i="4"/>
  <c r="Q44" i="4"/>
  <c r="P44" i="4"/>
  <c r="O44" i="4"/>
  <c r="N44" i="4"/>
  <c r="M44" i="4"/>
  <c r="V43" i="4"/>
  <c r="U43" i="4"/>
  <c r="T43" i="4"/>
  <c r="S43" i="4"/>
  <c r="R43" i="4"/>
  <c r="Q43" i="4"/>
  <c r="P43" i="4"/>
  <c r="O43" i="4"/>
  <c r="N43" i="4"/>
  <c r="M43" i="4"/>
  <c r="V42" i="4"/>
  <c r="F44" i="10" s="1"/>
  <c r="U42" i="4"/>
  <c r="T42" i="4"/>
  <c r="S42" i="4"/>
  <c r="Q42" i="4"/>
  <c r="P42" i="4"/>
  <c r="O42" i="4"/>
  <c r="N42" i="4"/>
  <c r="M42" i="4"/>
  <c r="V40" i="4"/>
  <c r="U40" i="4"/>
  <c r="T40" i="4"/>
  <c r="S40" i="4"/>
  <c r="R40" i="4"/>
  <c r="Q40" i="4"/>
  <c r="P40" i="4"/>
  <c r="O40" i="4"/>
  <c r="N40" i="4"/>
  <c r="M40" i="4"/>
  <c r="V39" i="4"/>
  <c r="U39" i="4"/>
  <c r="T39" i="4"/>
  <c r="S39" i="4"/>
  <c r="R39" i="4"/>
  <c r="Q39" i="4"/>
  <c r="P39" i="4"/>
  <c r="O39" i="4"/>
  <c r="N39" i="4"/>
  <c r="M39" i="4"/>
  <c r="V38" i="4"/>
  <c r="U38" i="4"/>
  <c r="T38" i="4"/>
  <c r="S38" i="4"/>
  <c r="R38" i="4"/>
  <c r="Q38" i="4"/>
  <c r="P38" i="4"/>
  <c r="O38" i="4"/>
  <c r="N38" i="4"/>
  <c r="M38" i="4"/>
  <c r="V37" i="4"/>
  <c r="U37" i="4"/>
  <c r="T37" i="4"/>
  <c r="S37" i="4"/>
  <c r="R37" i="4"/>
  <c r="Q37" i="4"/>
  <c r="P37" i="4"/>
  <c r="O37" i="4"/>
  <c r="N37" i="4"/>
  <c r="M37" i="4"/>
  <c r="V36" i="4"/>
  <c r="U36" i="4"/>
  <c r="T36" i="4"/>
  <c r="S36" i="4"/>
  <c r="R36" i="4"/>
  <c r="Q36" i="4"/>
  <c r="P36" i="4"/>
  <c r="O36" i="4"/>
  <c r="N36" i="4"/>
  <c r="M36" i="4"/>
  <c r="V35" i="4"/>
  <c r="U35" i="4"/>
  <c r="T35" i="4"/>
  <c r="S35" i="4"/>
  <c r="R35" i="4"/>
  <c r="Q35" i="4"/>
  <c r="P35" i="4"/>
  <c r="O35" i="4"/>
  <c r="N35" i="4"/>
  <c r="M35" i="4"/>
  <c r="V34" i="4"/>
  <c r="U34" i="4"/>
  <c r="T34" i="4"/>
  <c r="S34" i="4"/>
  <c r="R34" i="4"/>
  <c r="Q34" i="4"/>
  <c r="P34" i="4"/>
  <c r="O34" i="4"/>
  <c r="N34" i="4"/>
  <c r="M34" i="4"/>
  <c r="V33" i="4"/>
  <c r="U33" i="4"/>
  <c r="T33" i="4"/>
  <c r="S33" i="4"/>
  <c r="R33" i="4"/>
  <c r="Q33" i="4"/>
  <c r="P33" i="4"/>
  <c r="O33" i="4"/>
  <c r="N33" i="4"/>
  <c r="M33" i="4"/>
  <c r="V32" i="4"/>
  <c r="U32" i="4"/>
  <c r="T32" i="4"/>
  <c r="S32" i="4"/>
  <c r="R32" i="4"/>
  <c r="Q32" i="4"/>
  <c r="P32" i="4"/>
  <c r="O32" i="4"/>
  <c r="N32" i="4"/>
  <c r="M32" i="4"/>
  <c r="V31" i="4"/>
  <c r="U31" i="4"/>
  <c r="T31" i="4"/>
  <c r="S31" i="4"/>
  <c r="R31" i="4"/>
  <c r="Q31" i="4"/>
  <c r="P31" i="4"/>
  <c r="O31" i="4"/>
  <c r="N31" i="4"/>
  <c r="M31" i="4"/>
  <c r="V30" i="4"/>
  <c r="U30" i="4"/>
  <c r="T30" i="4"/>
  <c r="S30" i="4"/>
  <c r="R30" i="4"/>
  <c r="Q30" i="4"/>
  <c r="P30" i="4"/>
  <c r="O30" i="4"/>
  <c r="N30" i="4"/>
  <c r="M30" i="4"/>
  <c r="V29" i="4"/>
  <c r="U29" i="4"/>
  <c r="T29" i="4"/>
  <c r="S29" i="4"/>
  <c r="R29" i="4"/>
  <c r="Q29" i="4"/>
  <c r="P29" i="4"/>
  <c r="O29" i="4"/>
  <c r="N29" i="4"/>
  <c r="M29" i="4"/>
  <c r="V28" i="4"/>
  <c r="U28" i="4"/>
  <c r="T28" i="4"/>
  <c r="S28" i="4"/>
  <c r="R28" i="4"/>
  <c r="Q28" i="4"/>
  <c r="P28" i="4"/>
  <c r="O28" i="4"/>
  <c r="N28" i="4"/>
  <c r="M28" i="4"/>
  <c r="V27" i="4"/>
  <c r="U27" i="4"/>
  <c r="T27" i="4"/>
  <c r="S27" i="4"/>
  <c r="R27" i="4"/>
  <c r="Q27" i="4"/>
  <c r="P27" i="4"/>
  <c r="O27" i="4"/>
  <c r="N27" i="4"/>
  <c r="M27" i="4"/>
  <c r="V25" i="4"/>
  <c r="U25" i="4"/>
  <c r="T25" i="4"/>
  <c r="S25" i="4"/>
  <c r="R25" i="4"/>
  <c r="Q25" i="4"/>
  <c r="P25" i="4"/>
  <c r="O25" i="4"/>
  <c r="N25" i="4"/>
  <c r="M25" i="4"/>
  <c r="V24" i="4"/>
  <c r="U24" i="4"/>
  <c r="T24" i="4"/>
  <c r="S24" i="4"/>
  <c r="R24" i="4"/>
  <c r="Q24" i="4"/>
  <c r="P24" i="4"/>
  <c r="O24" i="4"/>
  <c r="N24" i="4"/>
  <c r="M24" i="4"/>
  <c r="V23" i="4"/>
  <c r="U23" i="4"/>
  <c r="T23" i="4"/>
  <c r="S23" i="4"/>
  <c r="R23" i="4"/>
  <c r="Q23" i="4"/>
  <c r="P23" i="4"/>
  <c r="O23" i="4"/>
  <c r="N23" i="4"/>
  <c r="M23" i="4"/>
  <c r="V22" i="4"/>
  <c r="U22" i="4"/>
  <c r="T22" i="4"/>
  <c r="S22" i="4"/>
  <c r="R22" i="4"/>
  <c r="Q22" i="4"/>
  <c r="P22" i="4"/>
  <c r="O22" i="4"/>
  <c r="N22" i="4"/>
  <c r="M22" i="4"/>
  <c r="V21" i="4"/>
  <c r="U21" i="4"/>
  <c r="T21" i="4"/>
  <c r="S21" i="4"/>
  <c r="R21" i="4"/>
  <c r="Q21" i="4"/>
  <c r="P21" i="4"/>
  <c r="O21" i="4"/>
  <c r="N21" i="4"/>
  <c r="M21" i="4"/>
  <c r="V20" i="4"/>
  <c r="U20" i="4"/>
  <c r="T20" i="4"/>
  <c r="S20" i="4"/>
  <c r="R20" i="4"/>
  <c r="Q20" i="4"/>
  <c r="P20" i="4"/>
  <c r="O20" i="4"/>
  <c r="N20" i="4"/>
  <c r="M20" i="4"/>
  <c r="V19" i="4"/>
  <c r="U19" i="4"/>
  <c r="T19" i="4"/>
  <c r="S19" i="4"/>
  <c r="R19" i="4"/>
  <c r="Q19" i="4"/>
  <c r="P19" i="4"/>
  <c r="O19" i="4"/>
  <c r="N19" i="4"/>
  <c r="M19" i="4"/>
  <c r="V18" i="4"/>
  <c r="U18" i="4"/>
  <c r="T18" i="4"/>
  <c r="S18" i="4"/>
  <c r="R18" i="4"/>
  <c r="Q18" i="4"/>
  <c r="P18" i="4"/>
  <c r="O18" i="4"/>
  <c r="N18" i="4"/>
  <c r="M18" i="4"/>
  <c r="V17" i="4"/>
  <c r="U17" i="4"/>
  <c r="T17" i="4"/>
  <c r="S17" i="4"/>
  <c r="R17" i="4"/>
  <c r="Q17" i="4"/>
  <c r="P17" i="4"/>
  <c r="O17" i="4"/>
  <c r="N17" i="4"/>
  <c r="M17" i="4"/>
  <c r="V16" i="4"/>
  <c r="U16" i="4"/>
  <c r="T16" i="4"/>
  <c r="S16" i="4"/>
  <c r="R16" i="4"/>
  <c r="Q16" i="4"/>
  <c r="P16" i="4"/>
  <c r="O16" i="4"/>
  <c r="N16" i="4"/>
  <c r="M16" i="4"/>
  <c r="V15" i="4"/>
  <c r="U15" i="4"/>
  <c r="T15" i="4"/>
  <c r="S15" i="4"/>
  <c r="R15" i="4"/>
  <c r="Q15" i="4"/>
  <c r="P15" i="4"/>
  <c r="O15" i="4"/>
  <c r="N15" i="4"/>
  <c r="M15" i="4"/>
  <c r="V14" i="4"/>
  <c r="U14" i="4"/>
  <c r="T14" i="4"/>
  <c r="S14" i="4"/>
  <c r="R14" i="4"/>
  <c r="Q14" i="4"/>
  <c r="P14" i="4"/>
  <c r="O14" i="4"/>
  <c r="N14" i="4"/>
  <c r="M14" i="4"/>
  <c r="V13" i="4"/>
  <c r="U13" i="4"/>
  <c r="T13" i="4"/>
  <c r="S13" i="4"/>
  <c r="R13" i="4"/>
  <c r="Q13" i="4"/>
  <c r="P13" i="4"/>
  <c r="O13" i="4"/>
  <c r="N13" i="4"/>
  <c r="M13" i="4"/>
  <c r="V12" i="4"/>
  <c r="U12" i="4"/>
  <c r="T12" i="4"/>
  <c r="S12" i="4"/>
  <c r="R12" i="4"/>
  <c r="Q12" i="4"/>
  <c r="P12" i="4"/>
  <c r="O12" i="4"/>
  <c r="N12" i="4"/>
  <c r="M12" i="4"/>
  <c r="V11" i="4"/>
  <c r="U11" i="4"/>
  <c r="T11" i="4"/>
  <c r="S11" i="4"/>
  <c r="R11" i="4"/>
  <c r="Q11" i="4"/>
  <c r="P11" i="4"/>
  <c r="O11" i="4"/>
  <c r="N11" i="4"/>
  <c r="M11" i="4"/>
  <c r="V10" i="4"/>
  <c r="U10" i="4"/>
  <c r="T10" i="4"/>
  <c r="S10" i="4"/>
  <c r="R10" i="4"/>
  <c r="Q10" i="4"/>
  <c r="P10" i="4"/>
  <c r="O10" i="4"/>
  <c r="N10" i="4"/>
  <c r="M10" i="4"/>
  <c r="V9" i="4"/>
  <c r="U9" i="4"/>
  <c r="T9" i="4"/>
  <c r="S9" i="4"/>
  <c r="R9" i="4"/>
  <c r="Q9" i="4"/>
  <c r="P9" i="4"/>
  <c r="O9" i="4"/>
  <c r="N9" i="4"/>
  <c r="M9" i="4"/>
  <c r="V7" i="4"/>
  <c r="F9" i="10" s="1"/>
  <c r="U7" i="4"/>
  <c r="T7" i="4"/>
  <c r="S7" i="4"/>
  <c r="R7" i="4"/>
  <c r="Q7" i="4"/>
  <c r="P7" i="4"/>
  <c r="O7" i="4"/>
  <c r="N7" i="4"/>
  <c r="M7" i="4"/>
  <c r="V6" i="4"/>
  <c r="F8" i="10" s="1"/>
  <c r="U6" i="4"/>
  <c r="T6" i="4"/>
  <c r="S6" i="4"/>
  <c r="R6" i="4"/>
  <c r="Q6" i="4"/>
  <c r="P6" i="4"/>
  <c r="O6" i="4"/>
  <c r="N6" i="4"/>
  <c r="M6" i="4"/>
  <c r="BB41" i="6"/>
  <c r="BC41" i="6"/>
  <c r="BD41" i="6"/>
  <c r="BE41" i="6"/>
  <c r="BF41" i="6"/>
  <c r="BG41" i="6"/>
  <c r="BF5" i="6"/>
  <c r="BG5" i="6"/>
  <c r="E6" i="7" s="1"/>
  <c r="BF6" i="6"/>
  <c r="BG6" i="6"/>
  <c r="E7" i="7" s="1"/>
  <c r="BF8" i="6"/>
  <c r="BG8" i="6"/>
  <c r="BF9" i="6"/>
  <c r="BG9" i="6"/>
  <c r="BF10" i="6"/>
  <c r="BG10" i="6"/>
  <c r="BF11" i="6"/>
  <c r="BG11" i="6"/>
  <c r="BF12" i="6"/>
  <c r="BG12" i="6"/>
  <c r="BF13" i="6"/>
  <c r="BG13" i="6"/>
  <c r="BF14" i="6"/>
  <c r="BG14" i="6"/>
  <c r="BF15" i="6"/>
  <c r="BG15" i="6"/>
  <c r="BF16" i="6"/>
  <c r="BG16" i="6"/>
  <c r="BF17" i="6"/>
  <c r="BG17" i="6"/>
  <c r="BF18" i="6"/>
  <c r="BG18" i="6"/>
  <c r="BF19" i="6"/>
  <c r="BG19" i="6"/>
  <c r="BF20" i="6"/>
  <c r="BG20" i="6"/>
  <c r="BF21" i="6"/>
  <c r="BG21" i="6"/>
  <c r="BF22" i="6"/>
  <c r="BG22" i="6"/>
  <c r="BF23" i="6"/>
  <c r="BG23" i="6"/>
  <c r="BF24" i="6"/>
  <c r="BG24" i="6"/>
  <c r="BF26" i="6"/>
  <c r="BG26" i="6"/>
  <c r="BF27" i="6"/>
  <c r="BG27" i="6"/>
  <c r="BF28" i="6"/>
  <c r="BG28" i="6"/>
  <c r="BF29" i="6"/>
  <c r="BG29" i="6"/>
  <c r="BF30" i="6"/>
  <c r="BG30" i="6"/>
  <c r="BF31" i="6"/>
  <c r="BG31" i="6"/>
  <c r="BF32" i="6"/>
  <c r="BG32" i="6"/>
  <c r="BF33" i="6"/>
  <c r="BG33" i="6"/>
  <c r="BF34" i="6"/>
  <c r="BG34" i="6"/>
  <c r="BF35" i="6"/>
  <c r="BG35" i="6"/>
  <c r="BF36" i="6"/>
  <c r="BG36" i="6"/>
  <c r="BF37" i="6"/>
  <c r="BG37" i="6"/>
  <c r="BF38" i="6"/>
  <c r="BG38" i="6"/>
  <c r="BF39" i="6"/>
  <c r="BG39" i="6"/>
  <c r="BF42" i="6"/>
  <c r="BG42" i="6"/>
  <c r="BF43" i="6"/>
  <c r="BG43" i="6"/>
  <c r="BF44" i="6"/>
  <c r="BG44" i="6"/>
  <c r="BF45" i="6"/>
  <c r="BG45" i="6"/>
  <c r="BF46" i="6"/>
  <c r="BG46" i="6"/>
  <c r="BF47" i="6"/>
  <c r="BG47" i="6"/>
  <c r="BF48" i="6"/>
  <c r="BG48" i="6"/>
  <c r="BF49" i="6"/>
  <c r="BG49" i="6"/>
  <c r="BF50" i="6"/>
  <c r="BG50" i="6"/>
  <c r="BF51" i="6"/>
  <c r="BG51" i="6"/>
  <c r="BF52" i="6"/>
  <c r="BG52" i="6"/>
  <c r="BF53" i="6"/>
  <c r="BG53" i="6"/>
  <c r="BF55" i="6"/>
  <c r="BG55" i="6"/>
  <c r="BF56" i="6"/>
  <c r="BG56" i="6"/>
  <c r="BF57" i="6"/>
  <c r="BG57" i="6"/>
  <c r="BF58" i="6"/>
  <c r="BG58" i="6"/>
  <c r="BF59" i="6"/>
  <c r="BG59" i="6"/>
  <c r="BF60" i="6"/>
  <c r="BG60" i="6"/>
  <c r="BF62" i="6"/>
  <c r="BG62" i="6"/>
  <c r="BF63" i="6"/>
  <c r="BG63" i="6"/>
  <c r="BX53" i="5"/>
  <c r="BX39" i="5"/>
  <c r="BX24" i="5"/>
  <c r="BX6" i="5"/>
  <c r="G11" i="10" l="1"/>
  <c r="F11" i="10"/>
  <c r="G12" i="10"/>
  <c r="F12" i="10"/>
  <c r="G13" i="10"/>
  <c r="F13" i="10"/>
  <c r="G14" i="10"/>
  <c r="F14" i="10"/>
  <c r="G15" i="10"/>
  <c r="F15" i="10"/>
  <c r="G16" i="10"/>
  <c r="F16" i="10"/>
  <c r="G17" i="10"/>
  <c r="F17" i="10"/>
  <c r="G18" i="10"/>
  <c r="F18" i="10"/>
  <c r="G19" i="10"/>
  <c r="F19" i="10"/>
  <c r="G20" i="10"/>
  <c r="F20" i="10"/>
  <c r="G21" i="10"/>
  <c r="F21" i="10"/>
  <c r="G22" i="10"/>
  <c r="F22" i="10"/>
  <c r="G23" i="10"/>
  <c r="F23" i="10"/>
  <c r="G24" i="10"/>
  <c r="F24" i="10"/>
  <c r="G25" i="10"/>
  <c r="F25" i="10"/>
  <c r="G26" i="10"/>
  <c r="F26" i="10"/>
  <c r="G27" i="10"/>
  <c r="F27" i="10"/>
  <c r="G29" i="10"/>
  <c r="F29" i="10"/>
  <c r="G30" i="10"/>
  <c r="F30" i="10"/>
  <c r="G31" i="10"/>
  <c r="F31" i="10"/>
  <c r="G32" i="10"/>
  <c r="F32" i="10"/>
  <c r="G33" i="10"/>
  <c r="F33" i="10"/>
  <c r="G34" i="10"/>
  <c r="F34" i="10"/>
  <c r="G35" i="10"/>
  <c r="F35" i="10"/>
  <c r="G36" i="10"/>
  <c r="F36" i="10"/>
  <c r="G37" i="10"/>
  <c r="F37" i="10"/>
  <c r="G38" i="10"/>
  <c r="F38" i="10"/>
  <c r="G39" i="10"/>
  <c r="F39" i="10"/>
  <c r="G40" i="10"/>
  <c r="F40" i="10"/>
  <c r="G41" i="10"/>
  <c r="F41" i="10"/>
  <c r="G42" i="10"/>
  <c r="F42" i="10"/>
  <c r="G45" i="10"/>
  <c r="F45" i="10"/>
  <c r="G46" i="10"/>
  <c r="F46" i="10"/>
  <c r="G47" i="10"/>
  <c r="F47" i="10"/>
  <c r="G48" i="10"/>
  <c r="F48" i="10"/>
  <c r="G49" i="10"/>
  <c r="F49" i="10"/>
  <c r="G50" i="10"/>
  <c r="F50" i="10"/>
  <c r="G51" i="10"/>
  <c r="F51" i="10"/>
  <c r="G52" i="10"/>
  <c r="F52" i="10"/>
  <c r="G53" i="10"/>
  <c r="F53" i="10"/>
  <c r="G54" i="10"/>
  <c r="F54" i="10"/>
  <c r="G55" i="10"/>
  <c r="F55" i="10"/>
  <c r="G56" i="10"/>
  <c r="F56" i="10"/>
  <c r="G58" i="10"/>
  <c r="F58" i="10"/>
  <c r="G59" i="10"/>
  <c r="F59" i="10"/>
  <c r="G60" i="10"/>
  <c r="F60" i="10"/>
  <c r="G61" i="10"/>
  <c r="F61" i="10"/>
  <c r="G62" i="10"/>
  <c r="F62" i="10"/>
  <c r="G63" i="10"/>
  <c r="F63" i="10"/>
  <c r="G64" i="10"/>
  <c r="F64" i="10"/>
  <c r="G65" i="10"/>
  <c r="F65" i="10"/>
  <c r="G66" i="10"/>
  <c r="F66" i="10"/>
  <c r="G44" i="10"/>
  <c r="H44" i="10" s="1"/>
  <c r="G8" i="10"/>
  <c r="G9" i="10"/>
  <c r="BX5" i="5"/>
  <c r="BW6" i="5"/>
  <c r="BW53" i="5"/>
  <c r="BY27" i="5"/>
  <c r="BW39" i="5"/>
  <c r="BW24" i="5"/>
  <c r="BV39" i="5"/>
  <c r="BV53" i="5"/>
  <c r="BV24" i="5"/>
  <c r="F78" i="10"/>
  <c r="BY25" i="1"/>
  <c r="BX25" i="1"/>
  <c r="BY40" i="1"/>
  <c r="BX40" i="1"/>
  <c r="BY54" i="1"/>
  <c r="BX54" i="1"/>
  <c r="H58" i="10" l="1"/>
  <c r="H29" i="10"/>
  <c r="H11" i="10"/>
  <c r="H67" i="10" s="1"/>
  <c r="BW5" i="5"/>
  <c r="BX7" i="1"/>
  <c r="BX6" i="1" l="1"/>
  <c r="BX41" i="1" s="1"/>
  <c r="BE8" i="6"/>
  <c r="I78" i="10"/>
  <c r="C78" i="10"/>
  <c r="BX8" i="1" l="1"/>
  <c r="BX26" i="1"/>
  <c r="BX55" i="1"/>
  <c r="BY41" i="1"/>
  <c r="BY26" i="1"/>
  <c r="BY8" i="1"/>
  <c r="BY55" i="1"/>
  <c r="I75" i="10"/>
  <c r="F75" i="10"/>
  <c r="C75" i="10"/>
  <c r="CZ61" i="6" l="1"/>
  <c r="CZ41" i="6"/>
  <c r="DC41" i="6" s="1"/>
  <c r="CZ8" i="6"/>
  <c r="CT61" i="6"/>
  <c r="BD8" i="6"/>
  <c r="BD9" i="6"/>
  <c r="BE9" i="6"/>
  <c r="CZ9" i="6" s="1"/>
  <c r="BD10" i="6"/>
  <c r="BE10" i="6"/>
  <c r="CZ10" i="6" s="1"/>
  <c r="BD11" i="6"/>
  <c r="BE11" i="6"/>
  <c r="CZ11" i="6" s="1"/>
  <c r="BD12" i="6"/>
  <c r="BE12" i="6"/>
  <c r="CZ12" i="6" s="1"/>
  <c r="BD13" i="6"/>
  <c r="BE13" i="6"/>
  <c r="CZ13" i="6" s="1"/>
  <c r="BD14" i="6"/>
  <c r="BE14" i="6"/>
  <c r="CZ14" i="6" s="1"/>
  <c r="BD15" i="6"/>
  <c r="BE15" i="6"/>
  <c r="CZ15" i="6" s="1"/>
  <c r="BD16" i="6"/>
  <c r="BE16" i="6"/>
  <c r="CZ16" i="6" s="1"/>
  <c r="BD17" i="6"/>
  <c r="BE17" i="6"/>
  <c r="CZ17" i="6" s="1"/>
  <c r="BD18" i="6"/>
  <c r="BE18" i="6"/>
  <c r="CZ18" i="6" s="1"/>
  <c r="BD19" i="6"/>
  <c r="BE19" i="6"/>
  <c r="CZ19" i="6" s="1"/>
  <c r="BD20" i="6"/>
  <c r="BE20" i="6"/>
  <c r="CZ20" i="6" s="1"/>
  <c r="BD21" i="6"/>
  <c r="BE21" i="6"/>
  <c r="CZ21" i="6" s="1"/>
  <c r="BD22" i="6"/>
  <c r="BE22" i="6"/>
  <c r="CZ22" i="6" s="1"/>
  <c r="BD23" i="6"/>
  <c r="BE23" i="6"/>
  <c r="CZ23" i="6" s="1"/>
  <c r="BD26" i="6"/>
  <c r="BE26" i="6"/>
  <c r="CZ26" i="6" s="1"/>
  <c r="BD27" i="6"/>
  <c r="BE27" i="6"/>
  <c r="CZ27" i="6" s="1"/>
  <c r="BD28" i="6"/>
  <c r="BE28" i="6"/>
  <c r="CZ28" i="6" s="1"/>
  <c r="BD29" i="6"/>
  <c r="BE29" i="6"/>
  <c r="CZ29" i="6" s="1"/>
  <c r="BD30" i="6"/>
  <c r="BE30" i="6"/>
  <c r="CZ30" i="6" s="1"/>
  <c r="BD31" i="6"/>
  <c r="BE31" i="6"/>
  <c r="CZ31" i="6" s="1"/>
  <c r="BD32" i="6"/>
  <c r="BE32" i="6"/>
  <c r="CZ32" i="6" s="1"/>
  <c r="BD33" i="6"/>
  <c r="BE33" i="6"/>
  <c r="CZ33" i="6" s="1"/>
  <c r="BD34" i="6"/>
  <c r="BE34" i="6"/>
  <c r="CZ34" i="6" s="1"/>
  <c r="BD35" i="6"/>
  <c r="BE35" i="6"/>
  <c r="CZ35" i="6" s="1"/>
  <c r="BD36" i="6"/>
  <c r="BE36" i="6"/>
  <c r="CZ36" i="6" s="1"/>
  <c r="BD37" i="6"/>
  <c r="BE37" i="6"/>
  <c r="CZ37" i="6" s="1"/>
  <c r="BD38" i="6"/>
  <c r="BE38" i="6"/>
  <c r="CZ38" i="6" s="1"/>
  <c r="BD42" i="6"/>
  <c r="BE42" i="6"/>
  <c r="CZ42" i="6" s="1"/>
  <c r="BD43" i="6"/>
  <c r="BE43" i="6"/>
  <c r="CZ43" i="6" s="1"/>
  <c r="BD44" i="6"/>
  <c r="BE44" i="6"/>
  <c r="CZ44" i="6" s="1"/>
  <c r="BD45" i="6"/>
  <c r="BE45" i="6"/>
  <c r="CZ45" i="6" s="1"/>
  <c r="BD46" i="6"/>
  <c r="BE46" i="6"/>
  <c r="CZ46" i="6" s="1"/>
  <c r="BD47" i="6"/>
  <c r="BE47" i="6"/>
  <c r="CZ47" i="6" s="1"/>
  <c r="BD48" i="6"/>
  <c r="BE48" i="6"/>
  <c r="CZ48" i="6" s="1"/>
  <c r="BD49" i="6"/>
  <c r="BE49" i="6"/>
  <c r="CZ49" i="6" s="1"/>
  <c r="BD50" i="6"/>
  <c r="BE50" i="6"/>
  <c r="CZ50" i="6" s="1"/>
  <c r="BD51" i="6"/>
  <c r="BE51" i="6"/>
  <c r="CZ51" i="6" s="1"/>
  <c r="BD52" i="6"/>
  <c r="BE52" i="6"/>
  <c r="CZ52" i="6" s="1"/>
  <c r="BD55" i="6"/>
  <c r="BE55" i="6"/>
  <c r="CZ55" i="6" s="1"/>
  <c r="BD56" i="6"/>
  <c r="BE56" i="6"/>
  <c r="CZ56" i="6" s="1"/>
  <c r="BD57" i="6"/>
  <c r="BE57" i="6"/>
  <c r="CZ57" i="6" s="1"/>
  <c r="BD58" i="6"/>
  <c r="BE58" i="6"/>
  <c r="CZ58" i="6" s="1"/>
  <c r="BD59" i="6"/>
  <c r="BE59" i="6"/>
  <c r="CZ59" i="6" s="1"/>
  <c r="BD60" i="6"/>
  <c r="BE60" i="6"/>
  <c r="CZ60" i="6" s="1"/>
  <c r="BD62" i="6"/>
  <c r="BE62" i="6"/>
  <c r="CZ62" i="6" s="1"/>
  <c r="BD63" i="6"/>
  <c r="BE63" i="6"/>
  <c r="CZ63" i="6" s="1"/>
  <c r="BU53" i="5"/>
  <c r="BU39" i="5"/>
  <c r="BU24" i="5"/>
  <c r="DC60" i="6" l="1"/>
  <c r="DC55" i="6"/>
  <c r="DC49" i="6"/>
  <c r="DC58" i="6"/>
  <c r="DC59" i="6"/>
  <c r="DC63" i="6"/>
  <c r="DC57" i="6"/>
  <c r="DC62" i="6"/>
  <c r="DC51" i="6"/>
  <c r="DC56" i="6"/>
  <c r="DC50" i="6"/>
  <c r="DC45" i="6"/>
  <c r="DC38" i="6"/>
  <c r="DC44" i="6"/>
  <c r="DC52" i="6"/>
  <c r="DC48" i="6"/>
  <c r="DC43" i="6"/>
  <c r="DC47" i="6"/>
  <c r="DC36" i="6"/>
  <c r="DC46" i="6"/>
  <c r="DC42" i="6"/>
  <c r="DC34" i="6"/>
  <c r="DC30" i="6"/>
  <c r="DC26" i="6"/>
  <c r="DC37" i="6"/>
  <c r="DC29" i="6"/>
  <c r="DC33" i="6"/>
  <c r="DC22" i="6"/>
  <c r="DC32" i="6"/>
  <c r="DC28" i="6"/>
  <c r="DC14" i="6"/>
  <c r="DC35" i="6"/>
  <c r="DC31" i="6"/>
  <c r="DC27" i="6"/>
  <c r="DC20" i="6"/>
  <c r="DC16" i="6"/>
  <c r="DC12" i="6"/>
  <c r="DC19" i="6"/>
  <c r="DC15" i="6"/>
  <c r="DC11" i="6"/>
  <c r="DC23" i="6"/>
  <c r="DC8" i="6"/>
  <c r="DC18" i="6"/>
  <c r="DC10" i="6"/>
  <c r="DC21" i="6"/>
  <c r="DC17" i="6"/>
  <c r="DC13" i="6"/>
  <c r="DC9" i="6"/>
  <c r="CT63" i="6"/>
  <c r="CT62" i="6"/>
  <c r="CT60" i="6"/>
  <c r="CT59" i="6"/>
  <c r="CT58" i="6"/>
  <c r="CT57" i="6"/>
  <c r="CT56" i="6"/>
  <c r="CT55" i="6"/>
  <c r="CT52" i="6"/>
  <c r="CT51" i="6"/>
  <c r="CT50" i="6"/>
  <c r="CT49" i="6"/>
  <c r="CT48" i="6"/>
  <c r="CT47" i="6"/>
  <c r="CT46" i="6"/>
  <c r="CT45" i="6"/>
  <c r="CT44" i="6"/>
  <c r="CT43" i="6"/>
  <c r="CT42" i="6"/>
  <c r="CT38" i="6"/>
  <c r="CT37" i="6"/>
  <c r="CT36" i="6"/>
  <c r="CT35" i="6"/>
  <c r="CT34" i="6"/>
  <c r="CT33" i="6"/>
  <c r="CT32" i="6"/>
  <c r="CT31" i="6"/>
  <c r="CT30" i="6"/>
  <c r="CT29" i="6"/>
  <c r="CT28" i="6"/>
  <c r="CT27" i="6"/>
  <c r="CT26" i="6"/>
  <c r="CT23" i="6"/>
  <c r="CT22" i="6"/>
  <c r="CT21" i="6"/>
  <c r="CT20" i="6"/>
  <c r="CT19" i="6"/>
  <c r="CT18" i="6"/>
  <c r="CT17" i="6"/>
  <c r="CT16" i="6"/>
  <c r="CT15" i="6"/>
  <c r="CT14" i="6"/>
  <c r="CT13" i="6"/>
  <c r="CT12" i="6"/>
  <c r="CT11" i="6"/>
  <c r="CT10" i="6"/>
  <c r="CT9" i="6"/>
  <c r="CT8" i="6"/>
  <c r="CT41" i="6"/>
  <c r="DC61" i="6"/>
  <c r="CW61" i="6" l="1"/>
  <c r="CW41" i="6"/>
  <c r="CW8" i="6"/>
  <c r="CW9" i="6"/>
  <c r="CW10" i="6"/>
  <c r="CW11" i="6"/>
  <c r="CW12" i="6"/>
  <c r="CW13" i="6"/>
  <c r="CW14" i="6"/>
  <c r="CW15" i="6"/>
  <c r="CW16" i="6"/>
  <c r="CW17" i="6"/>
  <c r="CW18" i="6"/>
  <c r="CW19" i="6"/>
  <c r="CW20" i="6"/>
  <c r="CW21" i="6"/>
  <c r="CW22" i="6"/>
  <c r="CW23" i="6"/>
  <c r="CW26" i="6"/>
  <c r="CW27" i="6"/>
  <c r="CW28" i="6"/>
  <c r="CW29" i="6"/>
  <c r="CW30" i="6"/>
  <c r="CW31" i="6"/>
  <c r="CW32" i="6"/>
  <c r="CW33" i="6"/>
  <c r="CW34" i="6"/>
  <c r="CW35" i="6"/>
  <c r="CW36" i="6"/>
  <c r="CW37" i="6"/>
  <c r="CW38" i="6"/>
  <c r="CW42" i="6"/>
  <c r="CW43" i="6"/>
  <c r="CW44" i="6"/>
  <c r="CW45" i="6"/>
  <c r="CW46" i="6"/>
  <c r="CW47" i="6"/>
  <c r="CW48" i="6"/>
  <c r="CW49" i="6"/>
  <c r="CW50" i="6"/>
  <c r="CW51" i="6"/>
  <c r="CW52" i="6"/>
  <c r="CW55" i="6"/>
  <c r="CW56" i="6"/>
  <c r="CW57" i="6"/>
  <c r="CW58" i="6"/>
  <c r="CW59" i="6"/>
  <c r="CW60" i="6"/>
  <c r="CW62" i="6"/>
  <c r="CW63" i="6"/>
  <c r="BV6" i="5"/>
  <c r="BV5" i="5" s="1"/>
  <c r="BU6" i="5"/>
  <c r="BU5" i="5" s="1"/>
  <c r="BW54" i="1" l="1"/>
  <c r="BV54" i="1"/>
  <c r="BW40" i="1"/>
  <c r="BV40" i="1"/>
  <c r="BW25" i="1"/>
  <c r="BV25" i="1"/>
  <c r="BW7" i="1"/>
  <c r="BV7" i="1"/>
  <c r="BV6" i="1" l="1"/>
  <c r="BV55" i="1" s="1"/>
  <c r="BW6" i="1"/>
  <c r="BE5" i="6" s="1"/>
  <c r="BW55" i="1"/>
  <c r="BV8" i="1"/>
  <c r="BD6" i="6"/>
  <c r="BW8" i="1"/>
  <c r="BE6" i="6"/>
  <c r="BD24" i="6"/>
  <c r="BE24" i="6"/>
  <c r="BV41" i="1"/>
  <c r="BD39" i="6"/>
  <c r="BW41" i="1"/>
  <c r="BE39" i="6"/>
  <c r="BD53" i="6"/>
  <c r="BE53" i="6"/>
  <c r="BV26" i="1"/>
  <c r="BW26" i="1"/>
  <c r="BD5" i="6" l="1"/>
  <c r="BZ10" i="5"/>
  <c r="BZ8" i="5"/>
  <c r="BZ9" i="5"/>
  <c r="BZ11" i="5"/>
  <c r="BZ12" i="5"/>
  <c r="BZ13" i="5"/>
  <c r="BZ14" i="5"/>
  <c r="BZ15" i="5"/>
  <c r="BZ16" i="5"/>
  <c r="BZ17" i="5"/>
  <c r="BZ18" i="5"/>
  <c r="BZ19" i="5"/>
  <c r="BZ20" i="5"/>
  <c r="BZ21" i="5"/>
  <c r="BZ22" i="5"/>
  <c r="BZ23" i="5"/>
  <c r="BZ26" i="5"/>
  <c r="BZ27" i="5"/>
  <c r="BZ28" i="5"/>
  <c r="BZ29" i="5"/>
  <c r="BZ30" i="5"/>
  <c r="BZ31" i="5"/>
  <c r="BZ32" i="5"/>
  <c r="BZ33" i="5"/>
  <c r="BZ34" i="5"/>
  <c r="BZ35" i="5"/>
  <c r="BZ36" i="5"/>
  <c r="BZ37" i="5"/>
  <c r="BZ38" i="5"/>
  <c r="BZ41" i="5"/>
  <c r="BZ42" i="5"/>
  <c r="BZ43" i="5"/>
  <c r="BZ44" i="5"/>
  <c r="BZ45" i="5"/>
  <c r="BZ46" i="5"/>
  <c r="BZ47" i="5"/>
  <c r="BZ48" i="5"/>
  <c r="BZ49" i="5"/>
  <c r="BZ50" i="5"/>
  <c r="BZ51" i="5"/>
  <c r="BZ52" i="5"/>
  <c r="BZ55" i="5"/>
  <c r="BZ56" i="5"/>
  <c r="BZ57" i="5"/>
  <c r="BZ58" i="5"/>
  <c r="BZ59" i="5"/>
  <c r="BZ60" i="5"/>
  <c r="BZ61" i="5"/>
  <c r="BZ62" i="5"/>
  <c r="BZ63" i="5"/>
  <c r="CN61" i="6" l="1"/>
  <c r="CN41" i="6"/>
  <c r="BC8" i="6"/>
  <c r="BC9" i="6"/>
  <c r="BC10" i="6"/>
  <c r="BC11" i="6"/>
  <c r="BC12" i="6"/>
  <c r="BC13" i="6"/>
  <c r="BC14" i="6"/>
  <c r="BC15" i="6"/>
  <c r="BC16" i="6"/>
  <c r="BC17" i="6"/>
  <c r="BC18" i="6"/>
  <c r="BC19" i="6"/>
  <c r="BC20" i="6"/>
  <c r="BC21" i="6"/>
  <c r="BC22" i="6"/>
  <c r="BC23" i="6"/>
  <c r="BC26" i="6"/>
  <c r="BC27" i="6"/>
  <c r="BC28" i="6"/>
  <c r="BC29" i="6"/>
  <c r="BC30" i="6"/>
  <c r="BC31" i="6"/>
  <c r="BC32" i="6"/>
  <c r="BC33" i="6"/>
  <c r="BC34" i="6"/>
  <c r="BC35" i="6"/>
  <c r="BC36" i="6"/>
  <c r="BC37" i="6"/>
  <c r="BC38" i="6"/>
  <c r="BC42" i="6"/>
  <c r="BC43" i="6"/>
  <c r="BC44" i="6"/>
  <c r="BC45" i="6"/>
  <c r="BC46" i="6"/>
  <c r="BC47" i="6"/>
  <c r="BC48" i="6"/>
  <c r="BC49" i="6"/>
  <c r="BC50" i="6"/>
  <c r="BC51" i="6"/>
  <c r="BC52" i="6"/>
  <c r="BC55" i="6"/>
  <c r="BC56" i="6"/>
  <c r="BC57" i="6"/>
  <c r="BC58" i="6"/>
  <c r="BC59" i="6"/>
  <c r="BC60" i="6"/>
  <c r="BC62" i="6"/>
  <c r="BC63" i="6"/>
  <c r="CN58" i="6" l="1"/>
  <c r="CN28" i="6"/>
  <c r="CN11" i="6"/>
  <c r="CN22" i="6"/>
  <c r="CN56" i="6"/>
  <c r="CN10" i="6"/>
  <c r="CN36" i="6"/>
  <c r="CN9" i="6"/>
  <c r="CN38" i="6"/>
  <c r="CN21" i="6"/>
  <c r="CN57" i="6"/>
  <c r="CN37" i="6"/>
  <c r="CN20" i="6"/>
  <c r="CN42" i="6"/>
  <c r="CN47" i="6"/>
  <c r="CN18" i="6"/>
  <c r="CN46" i="6"/>
  <c r="CN26" i="6"/>
  <c r="CN52" i="6"/>
  <c r="CN33" i="6"/>
  <c r="CN59" i="6"/>
  <c r="CN49" i="6"/>
  <c r="CN30" i="6"/>
  <c r="CN13" i="6"/>
  <c r="CN48" i="6"/>
  <c r="CN29" i="6"/>
  <c r="CN12" i="6"/>
  <c r="CN14" i="6"/>
  <c r="CN55" i="6"/>
  <c r="CN35" i="6"/>
  <c r="CN27" i="6"/>
  <c r="CN19" i="6"/>
  <c r="CN50" i="6"/>
  <c r="CN63" i="6"/>
  <c r="CN34" i="6"/>
  <c r="CN44" i="6"/>
  <c r="CN8" i="6"/>
  <c r="CN51" i="6"/>
  <c r="CN43" i="6"/>
  <c r="CN23" i="6"/>
  <c r="CN15" i="6"/>
  <c r="CN32" i="6"/>
  <c r="CN60" i="6"/>
  <c r="CN45" i="6"/>
  <c r="CN17" i="6"/>
  <c r="CN62" i="6"/>
  <c r="CN16" i="6"/>
  <c r="CN31" i="6"/>
  <c r="CQ41" i="6"/>
  <c r="CQ45" i="6" l="1"/>
  <c r="CQ22" i="6"/>
  <c r="CQ51" i="6"/>
  <c r="CQ13" i="6"/>
  <c r="CQ44" i="6"/>
  <c r="CQ63" i="6"/>
  <c r="CQ29" i="6"/>
  <c r="CQ62" i="6"/>
  <c r="CQ43" i="6"/>
  <c r="CQ46" i="6"/>
  <c r="CQ55" i="6"/>
  <c r="CQ37" i="6"/>
  <c r="CQ42" i="6"/>
  <c r="CQ28" i="6"/>
  <c r="CQ35" i="6"/>
  <c r="CQ60" i="6"/>
  <c r="CQ48" i="6"/>
  <c r="CQ59" i="6"/>
  <c r="CQ52" i="6"/>
  <c r="CQ21" i="6"/>
  <c r="CQ32" i="6"/>
  <c r="CQ11" i="6"/>
  <c r="CQ61" i="6"/>
  <c r="CQ17" i="6"/>
  <c r="CQ27" i="6"/>
  <c r="CQ57" i="6"/>
  <c r="CQ38" i="6"/>
  <c r="CQ14" i="6"/>
  <c r="CQ18" i="6"/>
  <c r="CQ20" i="6"/>
  <c r="CQ12" i="6"/>
  <c r="CQ26" i="6"/>
  <c r="CQ23" i="6"/>
  <c r="CQ10" i="6"/>
  <c r="CQ15" i="6"/>
  <c r="CQ31" i="6"/>
  <c r="CQ36" i="6"/>
  <c r="CQ30" i="6"/>
  <c r="CQ47" i="6"/>
  <c r="CQ33" i="6"/>
  <c r="CQ8" i="6"/>
  <c r="CQ19" i="6"/>
  <c r="CQ58" i="6"/>
  <c r="CQ34" i="6"/>
  <c r="CQ16" i="6"/>
  <c r="CQ49" i="6"/>
  <c r="CQ50" i="6"/>
  <c r="CQ56" i="6"/>
  <c r="CQ9" i="6"/>
  <c r="BU40" i="1"/>
  <c r="BU54" i="1"/>
  <c r="BU25" i="1"/>
  <c r="BU7" i="1"/>
  <c r="BU6" i="1" l="1"/>
  <c r="BT53" i="5"/>
  <c r="BT39" i="5"/>
  <c r="BC39" i="6" s="1"/>
  <c r="BT24" i="5"/>
  <c r="BT6" i="5"/>
  <c r="BC6" i="6" s="1"/>
  <c r="BC24" i="6" l="1"/>
  <c r="BC53" i="6"/>
  <c r="BU26" i="1"/>
  <c r="BU41" i="1"/>
  <c r="BU55" i="1"/>
  <c r="BU8" i="1"/>
  <c r="BT5" i="5"/>
  <c r="BC5" i="6" l="1"/>
  <c r="CA8" i="5"/>
  <c r="CA9" i="5"/>
  <c r="CA10" i="5"/>
  <c r="CA11" i="5"/>
  <c r="CA12" i="5"/>
  <c r="CA13" i="5"/>
  <c r="CA14" i="5"/>
  <c r="CA15" i="5"/>
  <c r="CA16" i="5"/>
  <c r="CA17" i="5"/>
  <c r="CA18" i="5"/>
  <c r="CA19" i="5"/>
  <c r="CA20" i="5"/>
  <c r="CA21" i="5"/>
  <c r="CA22" i="5"/>
  <c r="CA23" i="5"/>
  <c r="CH41" i="6" l="1"/>
  <c r="CH61" i="6"/>
  <c r="BB8" i="6"/>
  <c r="BB9" i="6"/>
  <c r="BB10" i="6"/>
  <c r="BB11" i="6"/>
  <c r="BB12" i="6"/>
  <c r="BB13" i="6"/>
  <c r="BB14" i="6"/>
  <c r="BB15" i="6"/>
  <c r="BB16" i="6"/>
  <c r="BB17" i="6"/>
  <c r="BB18" i="6"/>
  <c r="BB19" i="6"/>
  <c r="BB20" i="6"/>
  <c r="BB21" i="6"/>
  <c r="BB22" i="6"/>
  <c r="BB23" i="6"/>
  <c r="BB26" i="6"/>
  <c r="BB27" i="6"/>
  <c r="BB28" i="6"/>
  <c r="BB29" i="6"/>
  <c r="BB30" i="6"/>
  <c r="BB31" i="6"/>
  <c r="BB32" i="6"/>
  <c r="BB33" i="6"/>
  <c r="BB34" i="6"/>
  <c r="BB35" i="6"/>
  <c r="BB36" i="6"/>
  <c r="BB37" i="6"/>
  <c r="BB38" i="6"/>
  <c r="BB42" i="6"/>
  <c r="BB43" i="6"/>
  <c r="BB44" i="6"/>
  <c r="BB45" i="6"/>
  <c r="BB46" i="6"/>
  <c r="BB47" i="6"/>
  <c r="BB48" i="6"/>
  <c r="BB49" i="6"/>
  <c r="BB50" i="6"/>
  <c r="BB51" i="6"/>
  <c r="BB52" i="6"/>
  <c r="BB55" i="6"/>
  <c r="BB56" i="6"/>
  <c r="BB57" i="6"/>
  <c r="BB58" i="6"/>
  <c r="BB59" i="6"/>
  <c r="BB60" i="6"/>
  <c r="BB62" i="6"/>
  <c r="BB63" i="6"/>
  <c r="BY8" i="5"/>
  <c r="BY9" i="5"/>
  <c r="BY10" i="5"/>
  <c r="BY11" i="5"/>
  <c r="BY12" i="5"/>
  <c r="BY13" i="5"/>
  <c r="BY14" i="5"/>
  <c r="BY15" i="5"/>
  <c r="BY16" i="5"/>
  <c r="BY17" i="5"/>
  <c r="BY18" i="5"/>
  <c r="BY19" i="5"/>
  <c r="BY20" i="5"/>
  <c r="BY21" i="5"/>
  <c r="BY22" i="5"/>
  <c r="BY23" i="5"/>
  <c r="BY26" i="5"/>
  <c r="BY28" i="5"/>
  <c r="BY29" i="5"/>
  <c r="BY30" i="5"/>
  <c r="BY31" i="5"/>
  <c r="BY32" i="5"/>
  <c r="BY33" i="5"/>
  <c r="BY34" i="5"/>
  <c r="BY35" i="5"/>
  <c r="BY36" i="5"/>
  <c r="BY37" i="5"/>
  <c r="BY38" i="5"/>
  <c r="BY41" i="5"/>
  <c r="BY42" i="5"/>
  <c r="BY43" i="5"/>
  <c r="BY44" i="5"/>
  <c r="BY45" i="5"/>
  <c r="BY46" i="5"/>
  <c r="BY47" i="5"/>
  <c r="BY48" i="5"/>
  <c r="BY49" i="5"/>
  <c r="BY50" i="5"/>
  <c r="BY51" i="5"/>
  <c r="BY52" i="5"/>
  <c r="BY55" i="5"/>
  <c r="BY56" i="5"/>
  <c r="BY57" i="5"/>
  <c r="BY58" i="5"/>
  <c r="BY59" i="5"/>
  <c r="BY60" i="5"/>
  <c r="BY61" i="5"/>
  <c r="BY62" i="5"/>
  <c r="BY63" i="5"/>
  <c r="BS39" i="5"/>
  <c r="BZ39" i="5" s="1"/>
  <c r="BS53" i="5"/>
  <c r="BZ53" i="5" s="1"/>
  <c r="CH30" i="6" l="1"/>
  <c r="CH63" i="6"/>
  <c r="CH38" i="6"/>
  <c r="CH35" i="6"/>
  <c r="CH27" i="6"/>
  <c r="CH55" i="6"/>
  <c r="CH17" i="6"/>
  <c r="CH48" i="6"/>
  <c r="CH9" i="6"/>
  <c r="CH45" i="6"/>
  <c r="CH62" i="6"/>
  <c r="CH52" i="6"/>
  <c r="CH44" i="6"/>
  <c r="CH34" i="6"/>
  <c r="CH26" i="6"/>
  <c r="CH51" i="6"/>
  <c r="CH23" i="6"/>
  <c r="CH50" i="6"/>
  <c r="CH59" i="6"/>
  <c r="CH49" i="6"/>
  <c r="CH31" i="6"/>
  <c r="CH21" i="6"/>
  <c r="CH13" i="6"/>
  <c r="CH16" i="6"/>
  <c r="CH43" i="6"/>
  <c r="CH15" i="6"/>
  <c r="CH60" i="6"/>
  <c r="CH42" i="6"/>
  <c r="CH22" i="6"/>
  <c r="CH58" i="6"/>
  <c r="CH20" i="6"/>
  <c r="CH12" i="6"/>
  <c r="CH33" i="6"/>
  <c r="CH32" i="6"/>
  <c r="CH14" i="6"/>
  <c r="CH57" i="6"/>
  <c r="CH47" i="6"/>
  <c r="CH37" i="6"/>
  <c r="CH29" i="6"/>
  <c r="CH19" i="6"/>
  <c r="CH11" i="6"/>
  <c r="CH8" i="6"/>
  <c r="CH56" i="6"/>
  <c r="CH46" i="6"/>
  <c r="CH36" i="6"/>
  <c r="CH28" i="6"/>
  <c r="CH18" i="6"/>
  <c r="CH10" i="6"/>
  <c r="BS24" i="5"/>
  <c r="BS6" i="5"/>
  <c r="BZ6" i="5" l="1"/>
  <c r="BZ24" i="5"/>
  <c r="CK32" i="6"/>
  <c r="CK61" i="6"/>
  <c r="CK48" i="6"/>
  <c r="CK8" i="6"/>
  <c r="CK38" i="6"/>
  <c r="CK41" i="6"/>
  <c r="CK30" i="6"/>
  <c r="CK15" i="6"/>
  <c r="CK50" i="6"/>
  <c r="CK44" i="6"/>
  <c r="CK45" i="6"/>
  <c r="CK11" i="6"/>
  <c r="CK33" i="6"/>
  <c r="CK43" i="6"/>
  <c r="CK23" i="6"/>
  <c r="CK9" i="6"/>
  <c r="CK10" i="6"/>
  <c r="CK19" i="6"/>
  <c r="CK12" i="6"/>
  <c r="CK16" i="6"/>
  <c r="CK51" i="6"/>
  <c r="CK52" i="6"/>
  <c r="CK17" i="6"/>
  <c r="CK18" i="6"/>
  <c r="CK29" i="6"/>
  <c r="CK20" i="6"/>
  <c r="CK13" i="6"/>
  <c r="CK27" i="6"/>
  <c r="CK55" i="6"/>
  <c r="CK28" i="6"/>
  <c r="CK37" i="6"/>
  <c r="CK58" i="6"/>
  <c r="CK21" i="6"/>
  <c r="CK26" i="6"/>
  <c r="CK62" i="6"/>
  <c r="CK36" i="6"/>
  <c r="CK47" i="6"/>
  <c r="CK22" i="6"/>
  <c r="CK31" i="6"/>
  <c r="CK46" i="6"/>
  <c r="CK57" i="6"/>
  <c r="CK42" i="6"/>
  <c r="CK49" i="6"/>
  <c r="CK34" i="6"/>
  <c r="CK63" i="6"/>
  <c r="CK56" i="6"/>
  <c r="CK14" i="6"/>
  <c r="CK60" i="6"/>
  <c r="CK59" i="6"/>
  <c r="CK35" i="6"/>
  <c r="BS5" i="5"/>
  <c r="BT54" i="1"/>
  <c r="BT40" i="1"/>
  <c r="BT25" i="1"/>
  <c r="BT7" i="1"/>
  <c r="BZ5" i="5" l="1"/>
  <c r="BB53" i="6"/>
  <c r="BB39" i="6"/>
  <c r="BB24" i="6"/>
  <c r="BB6" i="6"/>
  <c r="BT6" i="1"/>
  <c r="BT55" i="1" l="1"/>
  <c r="BB5" i="6"/>
  <c r="BT8" i="1"/>
  <c r="BT41" i="1"/>
  <c r="BT26" i="1"/>
  <c r="AZ8" i="6"/>
  <c r="BA8" i="6"/>
  <c r="AZ9" i="6"/>
  <c r="BA9" i="6"/>
  <c r="AZ10" i="6"/>
  <c r="BA10" i="6"/>
  <c r="CB10" i="6" s="1"/>
  <c r="AZ11" i="6"/>
  <c r="BA11" i="6"/>
  <c r="AZ12" i="6"/>
  <c r="BA12" i="6"/>
  <c r="AZ13" i="6"/>
  <c r="BA13" i="6"/>
  <c r="AZ14" i="6"/>
  <c r="BA14" i="6"/>
  <c r="AZ15" i="6"/>
  <c r="BA15" i="6"/>
  <c r="CB15" i="6" s="1"/>
  <c r="AZ16" i="6"/>
  <c r="BA16" i="6"/>
  <c r="AZ17" i="6"/>
  <c r="BA17" i="6"/>
  <c r="AZ18" i="6"/>
  <c r="BA18" i="6"/>
  <c r="CB18" i="6" s="1"/>
  <c r="AZ19" i="6"/>
  <c r="BA19" i="6"/>
  <c r="CB19" i="6" s="1"/>
  <c r="AZ20" i="6"/>
  <c r="BA20" i="6"/>
  <c r="AZ21" i="6"/>
  <c r="BA21" i="6"/>
  <c r="AZ22" i="6"/>
  <c r="BA22" i="6"/>
  <c r="AZ23" i="6"/>
  <c r="BA23" i="6"/>
  <c r="CB23" i="6" s="1"/>
  <c r="AZ26" i="6"/>
  <c r="BA26" i="6"/>
  <c r="CB26" i="6" s="1"/>
  <c r="AZ27" i="6"/>
  <c r="BA27" i="6"/>
  <c r="AZ28" i="6"/>
  <c r="BA28" i="6"/>
  <c r="AZ29" i="6"/>
  <c r="BA29" i="6"/>
  <c r="AZ30" i="6"/>
  <c r="BA30" i="6"/>
  <c r="AZ31" i="6"/>
  <c r="BA31" i="6"/>
  <c r="CB31" i="6" s="1"/>
  <c r="AZ32" i="6"/>
  <c r="BA32" i="6"/>
  <c r="AZ33" i="6"/>
  <c r="BA33" i="6"/>
  <c r="CB33" i="6" s="1"/>
  <c r="AZ34" i="6"/>
  <c r="BA34" i="6"/>
  <c r="CB34" i="6" s="1"/>
  <c r="AZ35" i="6"/>
  <c r="BA35" i="6"/>
  <c r="AZ36" i="6"/>
  <c r="BA36" i="6"/>
  <c r="AZ37" i="6"/>
  <c r="BA37" i="6"/>
  <c r="AZ38" i="6"/>
  <c r="BA38" i="6"/>
  <c r="AZ41" i="6"/>
  <c r="BA41" i="6"/>
  <c r="CB41" i="6" s="1"/>
  <c r="AZ42" i="6"/>
  <c r="BA42" i="6"/>
  <c r="AZ43" i="6"/>
  <c r="BA43" i="6"/>
  <c r="AZ44" i="6"/>
  <c r="BA44" i="6"/>
  <c r="AZ45" i="6"/>
  <c r="BA45" i="6"/>
  <c r="AZ46" i="6"/>
  <c r="BA46" i="6"/>
  <c r="CB46" i="6" s="1"/>
  <c r="AZ47" i="6"/>
  <c r="BA47" i="6"/>
  <c r="AZ48" i="6"/>
  <c r="BA48" i="6"/>
  <c r="AZ49" i="6"/>
  <c r="BA49" i="6"/>
  <c r="AZ50" i="6"/>
  <c r="BA50" i="6"/>
  <c r="AZ51" i="6"/>
  <c r="BA51" i="6"/>
  <c r="AZ52" i="6"/>
  <c r="BA52" i="6"/>
  <c r="AZ55" i="6"/>
  <c r="BA55" i="6"/>
  <c r="AZ56" i="6"/>
  <c r="BA56" i="6"/>
  <c r="AZ57" i="6"/>
  <c r="BA57" i="6"/>
  <c r="AZ58" i="6"/>
  <c r="BA58" i="6"/>
  <c r="AZ59" i="6"/>
  <c r="BA59" i="6"/>
  <c r="CB59" i="6" s="1"/>
  <c r="AZ60" i="6"/>
  <c r="BA60" i="6"/>
  <c r="AZ61" i="6"/>
  <c r="BA61" i="6"/>
  <c r="CB61" i="6" s="1"/>
  <c r="AZ62" i="6"/>
  <c r="BA62" i="6"/>
  <c r="CB62" i="6" s="1"/>
  <c r="AZ63" i="6"/>
  <c r="BA63" i="6"/>
  <c r="AY56" i="6"/>
  <c r="AY57" i="6"/>
  <c r="AY58" i="6"/>
  <c r="AY59" i="6"/>
  <c r="AY60" i="6"/>
  <c r="AY61" i="6"/>
  <c r="AY62" i="6"/>
  <c r="AY63" i="6"/>
  <c r="AY55" i="6"/>
  <c r="AY42" i="6"/>
  <c r="AY43" i="6"/>
  <c r="AY44" i="6"/>
  <c r="AY45" i="6"/>
  <c r="AY46" i="6"/>
  <c r="AY47" i="6"/>
  <c r="AY48" i="6"/>
  <c r="AY49" i="6"/>
  <c r="AY50" i="6"/>
  <c r="AY51" i="6"/>
  <c r="AY52" i="6"/>
  <c r="AY41" i="6"/>
  <c r="AY27" i="6"/>
  <c r="AY28" i="6"/>
  <c r="AY29" i="6"/>
  <c r="AY30" i="6"/>
  <c r="AY31" i="6"/>
  <c r="AY32" i="6"/>
  <c r="AY33" i="6"/>
  <c r="AY34" i="6"/>
  <c r="AY35" i="6"/>
  <c r="AY36" i="6"/>
  <c r="AY37" i="6"/>
  <c r="AY38" i="6"/>
  <c r="AY26" i="6"/>
  <c r="AY9" i="6"/>
  <c r="AY10" i="6"/>
  <c r="AY11" i="6"/>
  <c r="AY12" i="6"/>
  <c r="AY13" i="6"/>
  <c r="AY14" i="6"/>
  <c r="AY15" i="6"/>
  <c r="AY16" i="6"/>
  <c r="AY17" i="6"/>
  <c r="AY18" i="6"/>
  <c r="AY19" i="6"/>
  <c r="AY20" i="6"/>
  <c r="AY21" i="6"/>
  <c r="AY22" i="6"/>
  <c r="AY23" i="6"/>
  <c r="AY8" i="6"/>
  <c r="BR6" i="5"/>
  <c r="BR24" i="5"/>
  <c r="BY24" i="5" s="1"/>
  <c r="BR39" i="5"/>
  <c r="BY39" i="5" s="1"/>
  <c r="BR53" i="5"/>
  <c r="BY53" i="5" s="1"/>
  <c r="CS8" i="6" l="1"/>
  <c r="CS23" i="6"/>
  <c r="CS22" i="6"/>
  <c r="CS21" i="6"/>
  <c r="CS20" i="6"/>
  <c r="CS19" i="6"/>
  <c r="CS18" i="6"/>
  <c r="CS17" i="6"/>
  <c r="CS16" i="6"/>
  <c r="CS15" i="6"/>
  <c r="CS14" i="6"/>
  <c r="CS13" i="6"/>
  <c r="CS12" i="6"/>
  <c r="CS11" i="6"/>
  <c r="CS10" i="6"/>
  <c r="CS9" i="6"/>
  <c r="CS26" i="6"/>
  <c r="CS38" i="6"/>
  <c r="CS37" i="6"/>
  <c r="CS36" i="6"/>
  <c r="CS35" i="6"/>
  <c r="CS34" i="6"/>
  <c r="CS33" i="6"/>
  <c r="CS32" i="6"/>
  <c r="CS31" i="6"/>
  <c r="CS30" i="6"/>
  <c r="CS29" i="6"/>
  <c r="CS28" i="6"/>
  <c r="CS27" i="6"/>
  <c r="CS41" i="6"/>
  <c r="CS52" i="6"/>
  <c r="CS51" i="6"/>
  <c r="CS50" i="6"/>
  <c r="CS49" i="6"/>
  <c r="CS48" i="6"/>
  <c r="CS47" i="6"/>
  <c r="CS46" i="6"/>
  <c r="CS45" i="6"/>
  <c r="CS44" i="6"/>
  <c r="CS43" i="6"/>
  <c r="CS42" i="6"/>
  <c r="CS55" i="6"/>
  <c r="CS63" i="6"/>
  <c r="CS62" i="6"/>
  <c r="CS61" i="6"/>
  <c r="CS60" i="6"/>
  <c r="CS59" i="6"/>
  <c r="CS58" i="6"/>
  <c r="CS57" i="6"/>
  <c r="CS56" i="6"/>
  <c r="BV63" i="6"/>
  <c r="CY63" i="6"/>
  <c r="BV62" i="6"/>
  <c r="CY62" i="6"/>
  <c r="BV61" i="6"/>
  <c r="CY61" i="6"/>
  <c r="BV60" i="6"/>
  <c r="CY60" i="6"/>
  <c r="BV59" i="6"/>
  <c r="CY59" i="6"/>
  <c r="BV58" i="6"/>
  <c r="CY58" i="6"/>
  <c r="BV57" i="6"/>
  <c r="CY57" i="6"/>
  <c r="BV56" i="6"/>
  <c r="CY56" i="6"/>
  <c r="BV55" i="6"/>
  <c r="CY55" i="6"/>
  <c r="BV52" i="6"/>
  <c r="CY52" i="6"/>
  <c r="BV51" i="6"/>
  <c r="CY51" i="6"/>
  <c r="BV50" i="6"/>
  <c r="CY50" i="6"/>
  <c r="BV49" i="6"/>
  <c r="CY49" i="6"/>
  <c r="BV48" i="6"/>
  <c r="CY48" i="6"/>
  <c r="BV47" i="6"/>
  <c r="CY47" i="6"/>
  <c r="BV46" i="6"/>
  <c r="CY46" i="6"/>
  <c r="BV45" i="6"/>
  <c r="CY45" i="6"/>
  <c r="BV44" i="6"/>
  <c r="CY44" i="6"/>
  <c r="BV43" i="6"/>
  <c r="CY43" i="6"/>
  <c r="BV42" i="6"/>
  <c r="CY42" i="6"/>
  <c r="BV41" i="6"/>
  <c r="CY41" i="6"/>
  <c r="BV38" i="6"/>
  <c r="CY38" i="6"/>
  <c r="BV37" i="6"/>
  <c r="CY37" i="6"/>
  <c r="BV36" i="6"/>
  <c r="CY36" i="6"/>
  <c r="BV35" i="6"/>
  <c r="CY35" i="6"/>
  <c r="BV34" i="6"/>
  <c r="CY34" i="6"/>
  <c r="BV33" i="6"/>
  <c r="CY33" i="6"/>
  <c r="BV32" i="6"/>
  <c r="CY32" i="6"/>
  <c r="BV31" i="6"/>
  <c r="CY31" i="6"/>
  <c r="BV30" i="6"/>
  <c r="CY30" i="6"/>
  <c r="BV29" i="6"/>
  <c r="CY29" i="6"/>
  <c r="BV28" i="6"/>
  <c r="CY28" i="6"/>
  <c r="BV27" i="6"/>
  <c r="CY27" i="6"/>
  <c r="BV26" i="6"/>
  <c r="CY26" i="6"/>
  <c r="BV23" i="6"/>
  <c r="CY23" i="6"/>
  <c r="BV22" i="6"/>
  <c r="CY22" i="6"/>
  <c r="BV21" i="6"/>
  <c r="CY21" i="6"/>
  <c r="BV20" i="6"/>
  <c r="CY20" i="6"/>
  <c r="BV19" i="6"/>
  <c r="CY19" i="6"/>
  <c r="BV18" i="6"/>
  <c r="CY18" i="6"/>
  <c r="BV17" i="6"/>
  <c r="CY17" i="6"/>
  <c r="BV16" i="6"/>
  <c r="CY16" i="6"/>
  <c r="BV15" i="6"/>
  <c r="CY15" i="6"/>
  <c r="BV14" i="6"/>
  <c r="CY14" i="6"/>
  <c r="BV13" i="6"/>
  <c r="CY13" i="6"/>
  <c r="BV12" i="6"/>
  <c r="CY12" i="6"/>
  <c r="BV11" i="6"/>
  <c r="CY11" i="6"/>
  <c r="BV10" i="6"/>
  <c r="BY27" i="6" s="1"/>
  <c r="CY10" i="6"/>
  <c r="BV9" i="6"/>
  <c r="CY9" i="6"/>
  <c r="BV8" i="6"/>
  <c r="CY8" i="6"/>
  <c r="BY6" i="5"/>
  <c r="CB48" i="6"/>
  <c r="CB55" i="6"/>
  <c r="CB13" i="6"/>
  <c r="CB35" i="6"/>
  <c r="CB63" i="6"/>
  <c r="CB27" i="6"/>
  <c r="CB49" i="6"/>
  <c r="CB12" i="6"/>
  <c r="CB45" i="6"/>
  <c r="CB30" i="6"/>
  <c r="CB47" i="6"/>
  <c r="CB43" i="6"/>
  <c r="CB51" i="6"/>
  <c r="CB38" i="6"/>
  <c r="CB60" i="6"/>
  <c r="CB56" i="6"/>
  <c r="CB17" i="6"/>
  <c r="CB9" i="6"/>
  <c r="CB21" i="6"/>
  <c r="CB52" i="6"/>
  <c r="CB44" i="6"/>
  <c r="CB22" i="6"/>
  <c r="CB14" i="6"/>
  <c r="CB57" i="6"/>
  <c r="CB37" i="6"/>
  <c r="BR5" i="5"/>
  <c r="BY5" i="5" s="1"/>
  <c r="CB50" i="6"/>
  <c r="CB42" i="6"/>
  <c r="CB16" i="6"/>
  <c r="CB8" i="6"/>
  <c r="CB29" i="6"/>
  <c r="CB11" i="6"/>
  <c r="CB36" i="6"/>
  <c r="CB32" i="6"/>
  <c r="CB28" i="6"/>
  <c r="CB58" i="6"/>
  <c r="CB20" i="6"/>
  <c r="BY28" i="6" l="1"/>
  <c r="BY26" i="6"/>
  <c r="BY62" i="6"/>
  <c r="BY55" i="6"/>
  <c r="BY17" i="6"/>
  <c r="BY9" i="6"/>
  <c r="BY49" i="6"/>
  <c r="BY8" i="6"/>
  <c r="BY20" i="6"/>
  <c r="DB8" i="6"/>
  <c r="BY16" i="6"/>
  <c r="BY32" i="6"/>
  <c r="BY12" i="6"/>
  <c r="BY30" i="6"/>
  <c r="BY34" i="6"/>
  <c r="BY38" i="6"/>
  <c r="BY44" i="6"/>
  <c r="BY48" i="6"/>
  <c r="BY52" i="6"/>
  <c r="BY58" i="6"/>
  <c r="BY35" i="6"/>
  <c r="BY33" i="6"/>
  <c r="BY50" i="6"/>
  <c r="BY21" i="6"/>
  <c r="BY41" i="6"/>
  <c r="BY59" i="6"/>
  <c r="BY11" i="6"/>
  <c r="BY22" i="6"/>
  <c r="BY31" i="6"/>
  <c r="BY63" i="6"/>
  <c r="BY14" i="6"/>
  <c r="BY57" i="6"/>
  <c r="BY45" i="6"/>
  <c r="BY18" i="6"/>
  <c r="BY37" i="6"/>
  <c r="BY43" i="6"/>
  <c r="BY47" i="6"/>
  <c r="BY51" i="6"/>
  <c r="BY36" i="6"/>
  <c r="BY13" i="6"/>
  <c r="BY19" i="6"/>
  <c r="CV56" i="6"/>
  <c r="BY23" i="6"/>
  <c r="BY61" i="6"/>
  <c r="BY60" i="6"/>
  <c r="BY56" i="6"/>
  <c r="BY42" i="6"/>
  <c r="BY15" i="6"/>
  <c r="BY29" i="6"/>
  <c r="BY46" i="6"/>
  <c r="BY10" i="6"/>
  <c r="DB9" i="6"/>
  <c r="DB10" i="6"/>
  <c r="DB11" i="6"/>
  <c r="DB12" i="6"/>
  <c r="DB13" i="6"/>
  <c r="DB14" i="6"/>
  <c r="DB15" i="6"/>
  <c r="DB16" i="6"/>
  <c r="DB17" i="6"/>
  <c r="DB18" i="6"/>
  <c r="DB19" i="6"/>
  <c r="DB20" i="6"/>
  <c r="DB21" i="6"/>
  <c r="DB22" i="6"/>
  <c r="DB23" i="6"/>
  <c r="DB26" i="6"/>
  <c r="DB27" i="6"/>
  <c r="DB28" i="6"/>
  <c r="DB29" i="6"/>
  <c r="DB30" i="6"/>
  <c r="DB31" i="6"/>
  <c r="DB32" i="6"/>
  <c r="DB33" i="6"/>
  <c r="DB34" i="6"/>
  <c r="DB35" i="6"/>
  <c r="DB36" i="6"/>
  <c r="DB37" i="6"/>
  <c r="DB38" i="6"/>
  <c r="DB41" i="6"/>
  <c r="DB42" i="6"/>
  <c r="DB43" i="6"/>
  <c r="DB44" i="6"/>
  <c r="DB45" i="6"/>
  <c r="DB46" i="6"/>
  <c r="DB47" i="6"/>
  <c r="DB48" i="6"/>
  <c r="DB49" i="6"/>
  <c r="DB50" i="6"/>
  <c r="DB51" i="6"/>
  <c r="DB52" i="6"/>
  <c r="DB55" i="6"/>
  <c r="DB56" i="6"/>
  <c r="DB57" i="6"/>
  <c r="DB58" i="6"/>
  <c r="DB59" i="6"/>
  <c r="DB60" i="6"/>
  <c r="DB61" i="6"/>
  <c r="DB62" i="6"/>
  <c r="DB63" i="6"/>
  <c r="CV57" i="6"/>
  <c r="CV58" i="6"/>
  <c r="CV59" i="6"/>
  <c r="CV60" i="6"/>
  <c r="CV61" i="6"/>
  <c r="CV62" i="6"/>
  <c r="CV63" i="6"/>
  <c r="CV55" i="6"/>
  <c r="CV42" i="6"/>
  <c r="CV43" i="6"/>
  <c r="CV44" i="6"/>
  <c r="CV45" i="6"/>
  <c r="CV46" i="6"/>
  <c r="CV47" i="6"/>
  <c r="CV48" i="6"/>
  <c r="CV49" i="6"/>
  <c r="CV50" i="6"/>
  <c r="CV51" i="6"/>
  <c r="CV52" i="6"/>
  <c r="CV41" i="6"/>
  <c r="CV27" i="6"/>
  <c r="CV28" i="6"/>
  <c r="CV29" i="6"/>
  <c r="CV30" i="6"/>
  <c r="CV31" i="6"/>
  <c r="CV32" i="6"/>
  <c r="CV33" i="6"/>
  <c r="CV34" i="6"/>
  <c r="CV35" i="6"/>
  <c r="CV36" i="6"/>
  <c r="CV37" i="6"/>
  <c r="CV38" i="6"/>
  <c r="CV26" i="6"/>
  <c r="CV9" i="6"/>
  <c r="CV10" i="6"/>
  <c r="CV11" i="6"/>
  <c r="CV12" i="6"/>
  <c r="CV13" i="6"/>
  <c r="CV14" i="6"/>
  <c r="CV15" i="6"/>
  <c r="CV16" i="6"/>
  <c r="CV17" i="6"/>
  <c r="CV18" i="6"/>
  <c r="CV19" i="6"/>
  <c r="CV20" i="6"/>
  <c r="CV21" i="6"/>
  <c r="CV22" i="6"/>
  <c r="CV23" i="6"/>
  <c r="CV8" i="6"/>
  <c r="CE36" i="6"/>
  <c r="CE30" i="6"/>
  <c r="CE62" i="6"/>
  <c r="CE16" i="6"/>
  <c r="CE10" i="6"/>
  <c r="CE38" i="6"/>
  <c r="CE50" i="6"/>
  <c r="CE35" i="6"/>
  <c r="CE60" i="6"/>
  <c r="CE34" i="6"/>
  <c r="CE46" i="6"/>
  <c r="CE20" i="6"/>
  <c r="CE42" i="6"/>
  <c r="CE37" i="6"/>
  <c r="CE9" i="6"/>
  <c r="CE41" i="6"/>
  <c r="CE51" i="6"/>
  <c r="CE58" i="6"/>
  <c r="CE57" i="6"/>
  <c r="CE52" i="6"/>
  <c r="CE45" i="6"/>
  <c r="CE59" i="6"/>
  <c r="CE56" i="6"/>
  <c r="CE43" i="6"/>
  <c r="CE12" i="6"/>
  <c r="CE14" i="6"/>
  <c r="CE28" i="6"/>
  <c r="CE32" i="6"/>
  <c r="CE8" i="6"/>
  <c r="CE23" i="6"/>
  <c r="CE61" i="6"/>
  <c r="CE33" i="6"/>
  <c r="CE15" i="6"/>
  <c r="CE18" i="6"/>
  <c r="CE22" i="6"/>
  <c r="CE21" i="6"/>
  <c r="CE13" i="6"/>
  <c r="CE27" i="6"/>
  <c r="CE31" i="6"/>
  <c r="CE48" i="6"/>
  <c r="CE44" i="6"/>
  <c r="CE19" i="6"/>
  <c r="CE11" i="6"/>
  <c r="CE17" i="6"/>
  <c r="CE29" i="6"/>
  <c r="CE55" i="6"/>
  <c r="CE47" i="6"/>
  <c r="CE49" i="6"/>
  <c r="CE63" i="6"/>
  <c r="CE26" i="6"/>
  <c r="BQ40" i="1" l="1"/>
  <c r="BR40" i="1"/>
  <c r="BS40" i="1"/>
  <c r="BQ54" i="1"/>
  <c r="BR54" i="1"/>
  <c r="BS54" i="1"/>
  <c r="BQ25" i="1"/>
  <c r="BR25" i="1"/>
  <c r="BS25" i="1"/>
  <c r="BQ7" i="1"/>
  <c r="BR7" i="1"/>
  <c r="BS7" i="1"/>
  <c r="BA6" i="6" l="1"/>
  <c r="BA39" i="6"/>
  <c r="BA53" i="6"/>
  <c r="BA24" i="6"/>
  <c r="BQ6" i="1"/>
  <c r="BS6" i="1"/>
  <c r="BR6" i="1"/>
  <c r="BP26" i="6"/>
  <c r="BP29" i="6"/>
  <c r="BP31" i="6"/>
  <c r="BP32" i="6"/>
  <c r="BP33" i="6"/>
  <c r="BP34" i="6"/>
  <c r="BP37" i="6"/>
  <c r="BP42" i="6"/>
  <c r="BP43" i="6"/>
  <c r="BP44" i="6"/>
  <c r="BP49" i="6"/>
  <c r="BP50" i="6"/>
  <c r="BP51" i="6"/>
  <c r="BP52" i="6"/>
  <c r="BP55" i="6"/>
  <c r="BP56" i="6"/>
  <c r="BP58" i="6"/>
  <c r="BP59" i="6"/>
  <c r="BP61" i="6"/>
  <c r="BP14" i="6"/>
  <c r="BP15" i="6"/>
  <c r="BP16" i="6"/>
  <c r="BP17" i="6"/>
  <c r="BP23" i="6"/>
  <c r="BP10" i="6"/>
  <c r="BP9" i="6"/>
  <c r="BA5" i="6" l="1"/>
  <c r="BQ8" i="1"/>
  <c r="BP20" i="6"/>
  <c r="BP35" i="6"/>
  <c r="BP36" i="6"/>
  <c r="BP41" i="6"/>
  <c r="BP22" i="6"/>
  <c r="BP21" i="6"/>
  <c r="BP27" i="6"/>
  <c r="BP13" i="6"/>
  <c r="BP12" i="6"/>
  <c r="BP46" i="6"/>
  <c r="BP45" i="6"/>
  <c r="BP63" i="6"/>
  <c r="BP28" i="6"/>
  <c r="BP60" i="6"/>
  <c r="BP62" i="6"/>
  <c r="BP19" i="6"/>
  <c r="BP11" i="6"/>
  <c r="BP57" i="6"/>
  <c r="BP48" i="6"/>
  <c r="BP38" i="6"/>
  <c r="BP30" i="6"/>
  <c r="BP47" i="6"/>
  <c r="BP18" i="6"/>
  <c r="BP8" i="6"/>
  <c r="BS41" i="1"/>
  <c r="BS55" i="1"/>
  <c r="BR41" i="1"/>
  <c r="BR55" i="1"/>
  <c r="BQ26" i="1"/>
  <c r="BQ41" i="1"/>
  <c r="BQ55" i="1"/>
  <c r="BR8" i="1"/>
  <c r="BR26" i="1"/>
  <c r="BS8" i="1"/>
  <c r="BS26" i="1"/>
  <c r="BP53" i="5"/>
  <c r="AY53" i="6" s="1"/>
  <c r="BQ53" i="5"/>
  <c r="BP39" i="5"/>
  <c r="AY39" i="6" s="1"/>
  <c r="BQ39" i="5"/>
  <c r="BP24" i="5"/>
  <c r="AY24" i="6" s="1"/>
  <c r="BQ24" i="5"/>
  <c r="BP6" i="5"/>
  <c r="AY6" i="6" s="1"/>
  <c r="BQ6" i="5"/>
  <c r="CA6" i="5" s="1"/>
  <c r="AZ24" i="6" l="1"/>
  <c r="AZ39" i="6"/>
  <c r="AZ6" i="6"/>
  <c r="AZ53" i="6"/>
  <c r="BS28" i="6"/>
  <c r="BS47" i="6"/>
  <c r="BS30" i="6"/>
  <c r="BS11" i="6"/>
  <c r="BS33" i="6"/>
  <c r="BS8" i="6"/>
  <c r="BS14" i="6"/>
  <c r="BS35" i="6"/>
  <c r="BS52" i="6"/>
  <c r="BS9" i="6"/>
  <c r="BS43" i="6"/>
  <c r="BS51" i="6"/>
  <c r="BS41" i="6"/>
  <c r="BS10" i="6"/>
  <c r="BS60" i="6"/>
  <c r="BS63" i="6"/>
  <c r="BS20" i="6"/>
  <c r="BS27" i="6"/>
  <c r="BS22" i="6"/>
  <c r="BS55" i="6"/>
  <c r="BS31" i="6"/>
  <c r="BS56" i="6"/>
  <c r="BS45" i="6"/>
  <c r="BS38" i="6"/>
  <c r="BS19" i="6"/>
  <c r="BS34" i="6"/>
  <c r="BS36" i="6"/>
  <c r="BS62" i="6"/>
  <c r="BS49" i="6"/>
  <c r="BS29" i="6"/>
  <c r="BS48" i="6"/>
  <c r="BS13" i="6"/>
  <c r="BS44" i="6"/>
  <c r="BS23" i="6"/>
  <c r="BS16" i="6"/>
  <c r="BS37" i="6"/>
  <c r="BS58" i="6"/>
  <c r="BS61" i="6"/>
  <c r="BS21" i="6"/>
  <c r="BS46" i="6"/>
  <c r="BS57" i="6"/>
  <c r="BS32" i="6"/>
  <c r="BS17" i="6"/>
  <c r="BS15" i="6"/>
  <c r="BS12" i="6"/>
  <c r="BS50" i="6"/>
  <c r="BS26" i="6"/>
  <c r="BS18" i="6"/>
  <c r="BS42" i="6"/>
  <c r="BS59" i="6"/>
  <c r="BP5" i="5"/>
  <c r="AY5" i="6" s="1"/>
  <c r="BQ5" i="5"/>
  <c r="CA5" i="5" s="1"/>
  <c r="BP7" i="1"/>
  <c r="BP25" i="1"/>
  <c r="BP40" i="1"/>
  <c r="BP54" i="1"/>
  <c r="BP6" i="1" l="1"/>
  <c r="BP26" i="1" s="1"/>
  <c r="AZ5" i="6"/>
  <c r="BP8" i="1"/>
  <c r="BO54" i="1"/>
  <c r="BO40" i="1"/>
  <c r="BO25" i="1"/>
  <c r="BO7" i="1"/>
  <c r="AX61" i="6"/>
  <c r="AX57" i="6"/>
  <c r="AX45" i="6"/>
  <c r="AX36" i="6"/>
  <c r="AX28" i="6"/>
  <c r="AX23" i="6"/>
  <c r="AX18" i="6"/>
  <c r="AX15" i="6"/>
  <c r="AX10" i="6"/>
  <c r="AX8" i="6"/>
  <c r="BJ4" i="6"/>
  <c r="BI4" i="6"/>
  <c r="BH4" i="6"/>
  <c r="AX63" i="6"/>
  <c r="AX62" i="6"/>
  <c r="AX59" i="6"/>
  <c r="AX58" i="6"/>
  <c r="AX55" i="6"/>
  <c r="AX51" i="6"/>
  <c r="AX50" i="6"/>
  <c r="AX48" i="6"/>
  <c r="AX47" i="6"/>
  <c r="AX46" i="6"/>
  <c r="AX43" i="6"/>
  <c r="AX42" i="6"/>
  <c r="AX37" i="6"/>
  <c r="AX34" i="6"/>
  <c r="AX33" i="6"/>
  <c r="AX32" i="6"/>
  <c r="AX29" i="6"/>
  <c r="AX26" i="6"/>
  <c r="AX22" i="6"/>
  <c r="AX21" i="6"/>
  <c r="AX20" i="6"/>
  <c r="AX19" i="6"/>
  <c r="AX17" i="6"/>
  <c r="AX16" i="6"/>
  <c r="AX14" i="6"/>
  <c r="AX13" i="6"/>
  <c r="AX12" i="6"/>
  <c r="AX11" i="6"/>
  <c r="AX9" i="6"/>
  <c r="BO53" i="5"/>
  <c r="BO39" i="5"/>
  <c r="BO24" i="5"/>
  <c r="BO6" i="5"/>
  <c r="CM11" i="6" l="1"/>
  <c r="CM58" i="6"/>
  <c r="CM61" i="6"/>
  <c r="CM12" i="6"/>
  <c r="CM43" i="6"/>
  <c r="CM15" i="6"/>
  <c r="CM26" i="6"/>
  <c r="CM46" i="6"/>
  <c r="CM62" i="6"/>
  <c r="CM18" i="6"/>
  <c r="CM14" i="6"/>
  <c r="CM29" i="6"/>
  <c r="CM63" i="6"/>
  <c r="CM23" i="6"/>
  <c r="CM16" i="6"/>
  <c r="CM32" i="6"/>
  <c r="CM28" i="6"/>
  <c r="CM10" i="6"/>
  <c r="CM33" i="6"/>
  <c r="CM36" i="6"/>
  <c r="CM19" i="6"/>
  <c r="CM34" i="6"/>
  <c r="CM45" i="6"/>
  <c r="CM42" i="6"/>
  <c r="CM50" i="6"/>
  <c r="CM20" i="6"/>
  <c r="CM37" i="6"/>
  <c r="CM55" i="6"/>
  <c r="CM8" i="6"/>
  <c r="CM57" i="6"/>
  <c r="BJ22" i="6"/>
  <c r="CM22" i="6"/>
  <c r="BJ47" i="6"/>
  <c r="CM47" i="6"/>
  <c r="BJ48" i="6"/>
  <c r="CM48" i="6"/>
  <c r="BJ21" i="6"/>
  <c r="CM21" i="6"/>
  <c r="BJ59" i="6"/>
  <c r="CM59" i="6"/>
  <c r="BJ13" i="6"/>
  <c r="CM13" i="6"/>
  <c r="BJ17" i="6"/>
  <c r="CM17" i="6"/>
  <c r="BJ51" i="6"/>
  <c r="CM51" i="6"/>
  <c r="BJ9" i="6"/>
  <c r="CM9" i="6"/>
  <c r="BP41" i="1"/>
  <c r="BP55" i="1"/>
  <c r="BO6" i="1"/>
  <c r="BJ57" i="6"/>
  <c r="AX56" i="6"/>
  <c r="AX60" i="6"/>
  <c r="AX44" i="6"/>
  <c r="AX52" i="6"/>
  <c r="AX41" i="6"/>
  <c r="AX49" i="6"/>
  <c r="BJ50" i="6"/>
  <c r="AX38" i="6"/>
  <c r="AX27" i="6"/>
  <c r="AX35" i="6"/>
  <c r="AX30" i="6"/>
  <c r="AX31" i="6"/>
  <c r="BJ26" i="6"/>
  <c r="BJ8" i="6"/>
  <c r="BJ33" i="6"/>
  <c r="BJ15" i="6"/>
  <c r="BJ34" i="6"/>
  <c r="BJ14" i="6"/>
  <c r="BJ16" i="6"/>
  <c r="BJ42" i="6"/>
  <c r="BJ61" i="6"/>
  <c r="BJ43" i="6"/>
  <c r="BJ23" i="6"/>
  <c r="BJ45" i="6"/>
  <c r="BJ28" i="6"/>
  <c r="BJ36" i="6"/>
  <c r="BJ46" i="6"/>
  <c r="BJ55" i="6"/>
  <c r="BJ63" i="6"/>
  <c r="BJ12" i="6"/>
  <c r="BJ20" i="6"/>
  <c r="BJ58" i="6"/>
  <c r="BJ19" i="6"/>
  <c r="BJ11" i="6"/>
  <c r="BJ29" i="6"/>
  <c r="BJ37" i="6"/>
  <c r="BJ32" i="6"/>
  <c r="BJ62" i="6"/>
  <c r="BJ10" i="6"/>
  <c r="BJ18" i="6"/>
  <c r="BO5" i="5"/>
  <c r="BN54" i="1"/>
  <c r="BM54" i="1"/>
  <c r="BL54" i="1"/>
  <c r="BK54" i="1"/>
  <c r="BN40" i="1"/>
  <c r="BM40" i="1"/>
  <c r="BL40" i="1"/>
  <c r="BK40" i="1"/>
  <c r="BN25" i="1"/>
  <c r="BM25" i="1"/>
  <c r="BL25" i="1"/>
  <c r="BK25" i="1"/>
  <c r="BN7" i="1"/>
  <c r="BM7" i="1"/>
  <c r="BL7" i="1"/>
  <c r="BK7" i="1"/>
  <c r="BC81" i="1"/>
  <c r="BC82" i="1"/>
  <c r="CM52" i="6" l="1"/>
  <c r="CM30" i="6"/>
  <c r="CM44" i="6"/>
  <c r="CM35" i="6"/>
  <c r="CM27" i="6"/>
  <c r="BJ60" i="6"/>
  <c r="CM60" i="6"/>
  <c r="BJ56" i="6"/>
  <c r="CM56" i="6"/>
  <c r="BJ38" i="6"/>
  <c r="CM38" i="6"/>
  <c r="BJ31" i="6"/>
  <c r="CM31" i="6"/>
  <c r="BJ49" i="6"/>
  <c r="CM49" i="6"/>
  <c r="BJ41" i="6"/>
  <c r="CM41" i="6"/>
  <c r="BO26" i="1"/>
  <c r="BO8" i="1"/>
  <c r="BO41" i="1"/>
  <c r="BJ35" i="6"/>
  <c r="BJ44" i="6"/>
  <c r="BO55" i="1"/>
  <c r="BJ52" i="6"/>
  <c r="BJ27" i="6"/>
  <c r="BJ30" i="6"/>
  <c r="BL6" i="1"/>
  <c r="BL8" i="1" s="1"/>
  <c r="AX24" i="6"/>
  <c r="AX53" i="6"/>
  <c r="AX6" i="6"/>
  <c r="AX39" i="6"/>
  <c r="BN6" i="1"/>
  <c r="BM6" i="1"/>
  <c r="BM55" i="1" s="1"/>
  <c r="BK6" i="1"/>
  <c r="BD81" i="1"/>
  <c r="B63" i="6"/>
  <c r="B62" i="6"/>
  <c r="B61" i="6"/>
  <c r="B60" i="6"/>
  <c r="B59" i="6"/>
  <c r="B58" i="6"/>
  <c r="B57" i="6"/>
  <c r="B56" i="6"/>
  <c r="B55" i="6"/>
  <c r="B52" i="6"/>
  <c r="B51" i="6"/>
  <c r="B50" i="6"/>
  <c r="B49" i="6"/>
  <c r="B48" i="6"/>
  <c r="B47" i="6"/>
  <c r="B46" i="6"/>
  <c r="B45" i="6"/>
  <c r="B44" i="6"/>
  <c r="B43" i="6"/>
  <c r="B42" i="6"/>
  <c r="B41" i="6"/>
  <c r="B38" i="6"/>
  <c r="B37" i="6"/>
  <c r="B36" i="6"/>
  <c r="B35" i="6"/>
  <c r="B34" i="6"/>
  <c r="B33" i="6"/>
  <c r="B32" i="6"/>
  <c r="B31" i="6"/>
  <c r="B30" i="6"/>
  <c r="B29" i="6"/>
  <c r="B28" i="6"/>
  <c r="B27" i="6"/>
  <c r="B26" i="6"/>
  <c r="AE6" i="5"/>
  <c r="AF6" i="5"/>
  <c r="AG6" i="5"/>
  <c r="AH6" i="5"/>
  <c r="AI6" i="5"/>
  <c r="AJ6" i="5"/>
  <c r="AK6" i="5"/>
  <c r="AL6" i="5"/>
  <c r="AM6" i="5"/>
  <c r="AN6" i="5"/>
  <c r="AO6" i="5"/>
  <c r="AP6" i="5"/>
  <c r="AQ6" i="5"/>
  <c r="AR6" i="5"/>
  <c r="AS6" i="5"/>
  <c r="AT6" i="5"/>
  <c r="AU6" i="5"/>
  <c r="AV6" i="5"/>
  <c r="AW6" i="5"/>
  <c r="AX6" i="5"/>
  <c r="AY6" i="5"/>
  <c r="AZ6" i="5"/>
  <c r="BA6" i="5"/>
  <c r="U6" i="5"/>
  <c r="V6" i="5"/>
  <c r="W6" i="5"/>
  <c r="X6" i="5"/>
  <c r="Y6" i="5"/>
  <c r="Z6" i="5"/>
  <c r="AA6" i="5"/>
  <c r="AB6" i="5"/>
  <c r="AC6" i="5"/>
  <c r="AD6" i="5"/>
  <c r="B53" i="5"/>
  <c r="C53" i="5"/>
  <c r="D53" i="5"/>
  <c r="E53" i="5"/>
  <c r="F53" i="5"/>
  <c r="G53" i="5"/>
  <c r="H53" i="5"/>
  <c r="I53" i="5"/>
  <c r="J53" i="5"/>
  <c r="K53" i="5"/>
  <c r="L53" i="5"/>
  <c r="M53" i="5"/>
  <c r="N53" i="5"/>
  <c r="O53" i="5"/>
  <c r="P53" i="5"/>
  <c r="Q53" i="5"/>
  <c r="R53" i="5"/>
  <c r="B39" i="5"/>
  <c r="C39" i="5"/>
  <c r="D39" i="5"/>
  <c r="E39" i="5"/>
  <c r="F39" i="5"/>
  <c r="G39" i="5"/>
  <c r="H39" i="5"/>
  <c r="I39" i="5"/>
  <c r="J39" i="5"/>
  <c r="K39" i="5"/>
  <c r="L39" i="5"/>
  <c r="M39" i="5"/>
  <c r="N39" i="5"/>
  <c r="O39" i="5"/>
  <c r="P39" i="5"/>
  <c r="Q39" i="5"/>
  <c r="R39" i="5"/>
  <c r="B24" i="5"/>
  <c r="C24" i="5"/>
  <c r="D24" i="5"/>
  <c r="E24" i="5"/>
  <c r="F24" i="5"/>
  <c r="G24" i="5"/>
  <c r="H24" i="5"/>
  <c r="I24" i="5"/>
  <c r="J24" i="5"/>
  <c r="K24" i="5"/>
  <c r="L24" i="5"/>
  <c r="M24" i="5"/>
  <c r="N24" i="5"/>
  <c r="O24" i="5"/>
  <c r="P24" i="5"/>
  <c r="Q24" i="5"/>
  <c r="R24" i="5"/>
  <c r="B6" i="5"/>
  <c r="C6" i="5"/>
  <c r="D6" i="5"/>
  <c r="E6" i="5"/>
  <c r="F6" i="5"/>
  <c r="G6" i="5"/>
  <c r="H6" i="5"/>
  <c r="I6" i="5"/>
  <c r="J6" i="5"/>
  <c r="K6" i="5"/>
  <c r="L6" i="5"/>
  <c r="M6" i="5"/>
  <c r="N6" i="5"/>
  <c r="O6" i="5"/>
  <c r="P6" i="5"/>
  <c r="Q6" i="5"/>
  <c r="R6" i="5"/>
  <c r="BN39" i="5"/>
  <c r="BM39" i="5"/>
  <c r="BL39" i="5"/>
  <c r="BK39" i="5"/>
  <c r="BJ39" i="5"/>
  <c r="BI39" i="5"/>
  <c r="BH39" i="5"/>
  <c r="BG39" i="5"/>
  <c r="BF39" i="5"/>
  <c r="BE39" i="5"/>
  <c r="BD39" i="5"/>
  <c r="BC39" i="5"/>
  <c r="BB39" i="5"/>
  <c r="BA39" i="5"/>
  <c r="AZ39" i="5"/>
  <c r="BK53" i="5"/>
  <c r="BK24" i="5"/>
  <c r="BJ53" i="5"/>
  <c r="BJ24" i="5"/>
  <c r="BI53" i="5"/>
  <c r="BI24" i="5"/>
  <c r="BH53" i="5"/>
  <c r="BH24" i="5"/>
  <c r="BG53" i="5"/>
  <c r="BG24" i="5"/>
  <c r="V24" i="5"/>
  <c r="W24" i="5"/>
  <c r="X24" i="5"/>
  <c r="Y24" i="5"/>
  <c r="Z24" i="5"/>
  <c r="AA24" i="5"/>
  <c r="AB24" i="5"/>
  <c r="AC24" i="5"/>
  <c r="AD24" i="5"/>
  <c r="AE24" i="5"/>
  <c r="AF24" i="5"/>
  <c r="AG24" i="5"/>
  <c r="AH24" i="5"/>
  <c r="AI24" i="5"/>
  <c r="AJ24" i="5"/>
  <c r="AK24" i="5"/>
  <c r="AL24" i="5"/>
  <c r="AM24" i="5"/>
  <c r="AN24" i="5"/>
  <c r="AO24" i="5"/>
  <c r="AP24" i="5"/>
  <c r="AQ24" i="5"/>
  <c r="AR24" i="5"/>
  <c r="AS24" i="5"/>
  <c r="AT24" i="5"/>
  <c r="AU24" i="5"/>
  <c r="V39" i="5"/>
  <c r="W39" i="5"/>
  <c r="X39" i="5"/>
  <c r="Y39" i="5"/>
  <c r="Z39" i="5"/>
  <c r="AA39" i="5"/>
  <c r="AB39" i="5"/>
  <c r="AC39" i="5"/>
  <c r="AD39" i="5"/>
  <c r="AE39" i="5"/>
  <c r="AF39" i="5"/>
  <c r="AG39" i="5"/>
  <c r="AH39" i="5"/>
  <c r="AI39" i="5"/>
  <c r="AJ39" i="5"/>
  <c r="AK39" i="5"/>
  <c r="AL39" i="5"/>
  <c r="AM39" i="5"/>
  <c r="AN39" i="5"/>
  <c r="AO39" i="5"/>
  <c r="AP39" i="5"/>
  <c r="AQ39" i="5"/>
  <c r="AR39" i="5"/>
  <c r="AS39" i="5"/>
  <c r="AT39" i="5"/>
  <c r="AU39" i="5"/>
  <c r="V53" i="5"/>
  <c r="W53" i="5"/>
  <c r="X53" i="5"/>
  <c r="Y53" i="5"/>
  <c r="Z53" i="5"/>
  <c r="AA53" i="5"/>
  <c r="AB53" i="5"/>
  <c r="AC53" i="5"/>
  <c r="AD53" i="5"/>
  <c r="AE53" i="5"/>
  <c r="AF53" i="5"/>
  <c r="AG53" i="5"/>
  <c r="AH53" i="5"/>
  <c r="AI53" i="5"/>
  <c r="AJ53" i="5"/>
  <c r="AK53" i="5"/>
  <c r="AL53" i="5"/>
  <c r="AM53" i="5"/>
  <c r="AN53" i="5"/>
  <c r="AO53" i="5"/>
  <c r="AP53" i="5"/>
  <c r="AQ53" i="5"/>
  <c r="AR53" i="5"/>
  <c r="AS53" i="5"/>
  <c r="AT53" i="5"/>
  <c r="AU53" i="5"/>
  <c r="K5" i="5" l="1"/>
  <c r="C5" i="5"/>
  <c r="CP44" i="6"/>
  <c r="CP33" i="6"/>
  <c r="CP50" i="6"/>
  <c r="CP56" i="6"/>
  <c r="CP30" i="6"/>
  <c r="CP8" i="6"/>
  <c r="CP55" i="6"/>
  <c r="CP42" i="6"/>
  <c r="CP52" i="6"/>
  <c r="CP46" i="6"/>
  <c r="CP20" i="6"/>
  <c r="CP13" i="6"/>
  <c r="CP9" i="6"/>
  <c r="CP37" i="6"/>
  <c r="CP16" i="6"/>
  <c r="CP26" i="6"/>
  <c r="CP61" i="6"/>
  <c r="CP22" i="6"/>
  <c r="CP28" i="6"/>
  <c r="CP47" i="6"/>
  <c r="CP18" i="6"/>
  <c r="CP12" i="6"/>
  <c r="CP63" i="6"/>
  <c r="CP23" i="6"/>
  <c r="CP59" i="6"/>
  <c r="CP15" i="6"/>
  <c r="CP62" i="6"/>
  <c r="CP10" i="6"/>
  <c r="CP43" i="6"/>
  <c r="CP48" i="6"/>
  <c r="CP58" i="6"/>
  <c r="CP21" i="6"/>
  <c r="CP36" i="6"/>
  <c r="CP29" i="6"/>
  <c r="CP19" i="6"/>
  <c r="CP34" i="6"/>
  <c r="CP45" i="6"/>
  <c r="CP60" i="6"/>
  <c r="CP17" i="6"/>
  <c r="CP49" i="6"/>
  <c r="CP51" i="6"/>
  <c r="CP38" i="6"/>
  <c r="CP41" i="6"/>
  <c r="CP31" i="6"/>
  <c r="CP11" i="6"/>
  <c r="CP14" i="6"/>
  <c r="CP57" i="6"/>
  <c r="CP27" i="6"/>
  <c r="CP35" i="6"/>
  <c r="CP32" i="6"/>
  <c r="AR5" i="5"/>
  <c r="P5" i="5"/>
  <c r="H5" i="5"/>
  <c r="AJ5" i="5"/>
  <c r="G5" i="5"/>
  <c r="BL26" i="1"/>
  <c r="BL41" i="1"/>
  <c r="BL55" i="1"/>
  <c r="BN8" i="1"/>
  <c r="R5" i="5"/>
  <c r="J5" i="5"/>
  <c r="B5" i="5"/>
  <c r="Z5" i="5"/>
  <c r="AQ5" i="5"/>
  <c r="AI5" i="5"/>
  <c r="BK41" i="1"/>
  <c r="AX5" i="6"/>
  <c r="C10" i="10"/>
  <c r="I5" i="5"/>
  <c r="Y5" i="5"/>
  <c r="AP5" i="5"/>
  <c r="AH5" i="5"/>
  <c r="BM26" i="1"/>
  <c r="BN55" i="1"/>
  <c r="X5" i="5"/>
  <c r="AG5" i="5"/>
  <c r="W5" i="5"/>
  <c r="AN5" i="5"/>
  <c r="AF5" i="5"/>
  <c r="BM8" i="1"/>
  <c r="BK55" i="1"/>
  <c r="N5" i="5"/>
  <c r="F5" i="5"/>
  <c r="AD5" i="5"/>
  <c r="V5" i="5"/>
  <c r="AU5" i="5"/>
  <c r="AM5" i="5"/>
  <c r="AE5" i="5"/>
  <c r="AA5" i="5"/>
  <c r="AO5" i="5"/>
  <c r="BM41" i="1"/>
  <c r="E5" i="5"/>
  <c r="AT5" i="5"/>
  <c r="BN41" i="1"/>
  <c r="AC5" i="5"/>
  <c r="AL5" i="5"/>
  <c r="BN26" i="1"/>
  <c r="L5" i="5"/>
  <c r="D5" i="5"/>
  <c r="AB5" i="5"/>
  <c r="AS5" i="5"/>
  <c r="AK5" i="5"/>
  <c r="BK26" i="1"/>
  <c r="BK8" i="1"/>
  <c r="Q5" i="5"/>
  <c r="O5" i="5"/>
  <c r="M5" i="5"/>
  <c r="C43" i="10" l="1"/>
  <c r="C57" i="10"/>
  <c r="C28" i="10"/>
  <c r="AW63" i="6"/>
  <c r="AW62" i="6"/>
  <c r="AW61" i="6"/>
  <c r="AW60" i="6"/>
  <c r="AW59" i="6"/>
  <c r="AW58" i="6"/>
  <c r="AW57" i="6"/>
  <c r="AW56" i="6"/>
  <c r="AW55" i="6"/>
  <c r="AW52" i="6"/>
  <c r="AW51" i="6"/>
  <c r="AW50" i="6"/>
  <c r="AW49" i="6"/>
  <c r="AW48" i="6"/>
  <c r="AW47" i="6"/>
  <c r="AW46" i="6"/>
  <c r="AW45" i="6"/>
  <c r="AW44" i="6"/>
  <c r="AW43" i="6"/>
  <c r="AW42" i="6"/>
  <c r="AW41" i="6"/>
  <c r="AW38" i="6"/>
  <c r="AW37" i="6"/>
  <c r="AW36" i="6"/>
  <c r="AW35" i="6"/>
  <c r="AW34" i="6"/>
  <c r="AW33" i="6"/>
  <c r="AW32" i="6"/>
  <c r="AW31" i="6"/>
  <c r="AW30" i="6"/>
  <c r="AW29" i="6"/>
  <c r="AW28" i="6"/>
  <c r="AW27" i="6"/>
  <c r="AW26" i="6"/>
  <c r="AW23" i="6"/>
  <c r="AW22" i="6"/>
  <c r="AW21" i="6"/>
  <c r="AW20" i="6"/>
  <c r="AW19" i="6"/>
  <c r="AW18" i="6"/>
  <c r="AW17" i="6"/>
  <c r="AW16" i="6"/>
  <c r="AW15" i="6"/>
  <c r="AW14" i="6"/>
  <c r="AW13" i="6"/>
  <c r="AW12" i="6"/>
  <c r="AW11" i="6"/>
  <c r="AW10" i="6"/>
  <c r="AW9" i="6"/>
  <c r="AW8" i="6"/>
  <c r="AV63" i="6"/>
  <c r="AV62" i="6"/>
  <c r="AV61" i="6"/>
  <c r="AV60" i="6"/>
  <c r="AV59" i="6"/>
  <c r="AV58" i="6"/>
  <c r="AV57" i="6"/>
  <c r="AV56" i="6"/>
  <c r="AV55" i="6"/>
  <c r="AV52" i="6"/>
  <c r="AV51" i="6"/>
  <c r="AV50" i="6"/>
  <c r="AV49" i="6"/>
  <c r="AV48" i="6"/>
  <c r="AV47" i="6"/>
  <c r="AV46" i="6"/>
  <c r="AV45" i="6"/>
  <c r="AV44" i="6"/>
  <c r="AV43" i="6"/>
  <c r="AV42" i="6"/>
  <c r="AV41" i="6"/>
  <c r="AV38" i="6"/>
  <c r="AV37" i="6"/>
  <c r="AV36" i="6"/>
  <c r="AV35" i="6"/>
  <c r="AV34" i="6"/>
  <c r="AV33" i="6"/>
  <c r="AV32" i="6"/>
  <c r="AV31" i="6"/>
  <c r="AV30" i="6"/>
  <c r="AV29" i="6"/>
  <c r="AV28" i="6"/>
  <c r="AV27" i="6"/>
  <c r="AV26" i="6"/>
  <c r="AV23" i="6"/>
  <c r="AV22" i="6"/>
  <c r="AV21" i="6"/>
  <c r="AV20" i="6"/>
  <c r="AV19" i="6"/>
  <c r="AV18" i="6"/>
  <c r="AV17" i="6"/>
  <c r="AV16" i="6"/>
  <c r="AV15" i="6"/>
  <c r="AV14" i="6"/>
  <c r="AV13" i="6"/>
  <c r="AV12" i="6"/>
  <c r="AV11" i="6"/>
  <c r="AV10" i="6"/>
  <c r="AV9" i="6"/>
  <c r="AV8" i="6"/>
  <c r="AF8" i="6"/>
  <c r="AG8" i="6"/>
  <c r="AH8" i="6"/>
  <c r="AI8" i="6"/>
  <c r="AJ8" i="6"/>
  <c r="AK8" i="6"/>
  <c r="AL8" i="6"/>
  <c r="AM8" i="6"/>
  <c r="AN8" i="6"/>
  <c r="AO8" i="6"/>
  <c r="AP8" i="6"/>
  <c r="BT8" i="6" s="1"/>
  <c r="AQ8" i="6"/>
  <c r="AR8" i="6"/>
  <c r="AS8" i="6"/>
  <c r="AT8" i="6"/>
  <c r="AU8" i="6"/>
  <c r="AF9" i="6"/>
  <c r="AG9" i="6"/>
  <c r="AH9" i="6"/>
  <c r="AI9" i="6"/>
  <c r="AJ9" i="6"/>
  <c r="AK9" i="6"/>
  <c r="AL9" i="6"/>
  <c r="AM9" i="6"/>
  <c r="AN9" i="6"/>
  <c r="AO9" i="6"/>
  <c r="AP9" i="6"/>
  <c r="BT9" i="6" s="1"/>
  <c r="AQ9" i="6"/>
  <c r="AR9" i="6"/>
  <c r="AS9" i="6"/>
  <c r="AT9" i="6"/>
  <c r="AU9" i="6"/>
  <c r="AF10" i="6"/>
  <c r="AG10" i="6"/>
  <c r="AH10" i="6"/>
  <c r="AI10" i="6"/>
  <c r="AJ10" i="6"/>
  <c r="AK10" i="6"/>
  <c r="AL10" i="6"/>
  <c r="AM10" i="6"/>
  <c r="AN10" i="6"/>
  <c r="AO10" i="6"/>
  <c r="AP10" i="6"/>
  <c r="BT10" i="6" s="1"/>
  <c r="AQ10" i="6"/>
  <c r="AR10" i="6"/>
  <c r="AS10" i="6"/>
  <c r="AT10" i="6"/>
  <c r="AU10" i="6"/>
  <c r="AF11" i="6"/>
  <c r="AG11" i="6"/>
  <c r="AH11" i="6"/>
  <c r="AI11" i="6"/>
  <c r="AJ11" i="6"/>
  <c r="AK11" i="6"/>
  <c r="AL11" i="6"/>
  <c r="AM11" i="6"/>
  <c r="AN11" i="6"/>
  <c r="AO11" i="6"/>
  <c r="AP11" i="6"/>
  <c r="BT11" i="6" s="1"/>
  <c r="AQ11" i="6"/>
  <c r="AR11" i="6"/>
  <c r="AS11" i="6"/>
  <c r="AT11" i="6"/>
  <c r="AU11" i="6"/>
  <c r="AF12" i="6"/>
  <c r="AG12" i="6"/>
  <c r="AH12" i="6"/>
  <c r="AI12" i="6"/>
  <c r="AJ12" i="6"/>
  <c r="AK12" i="6"/>
  <c r="AL12" i="6"/>
  <c r="AM12" i="6"/>
  <c r="AN12" i="6"/>
  <c r="AO12" i="6"/>
  <c r="AP12" i="6"/>
  <c r="BT12" i="6" s="1"/>
  <c r="AQ12" i="6"/>
  <c r="AR12" i="6"/>
  <c r="AS12" i="6"/>
  <c r="AT12" i="6"/>
  <c r="AU12" i="6"/>
  <c r="AF13" i="6"/>
  <c r="AG13" i="6"/>
  <c r="AH13" i="6"/>
  <c r="AI13" i="6"/>
  <c r="AJ13" i="6"/>
  <c r="AK13" i="6"/>
  <c r="AL13" i="6"/>
  <c r="AM13" i="6"/>
  <c r="AN13" i="6"/>
  <c r="AO13" i="6"/>
  <c r="AP13" i="6"/>
  <c r="BT13" i="6" s="1"/>
  <c r="AQ13" i="6"/>
  <c r="AR13" i="6"/>
  <c r="AS13" i="6"/>
  <c r="AT13" i="6"/>
  <c r="AU13" i="6"/>
  <c r="AF14" i="6"/>
  <c r="AG14" i="6"/>
  <c r="AH14" i="6"/>
  <c r="AI14" i="6"/>
  <c r="AJ14" i="6"/>
  <c r="AK14" i="6"/>
  <c r="AL14" i="6"/>
  <c r="AM14" i="6"/>
  <c r="AN14" i="6"/>
  <c r="AO14" i="6"/>
  <c r="AP14" i="6"/>
  <c r="BT14" i="6" s="1"/>
  <c r="AQ14" i="6"/>
  <c r="AR14" i="6"/>
  <c r="AS14" i="6"/>
  <c r="AT14" i="6"/>
  <c r="AU14" i="6"/>
  <c r="AF15" i="6"/>
  <c r="AG15" i="6"/>
  <c r="AH15" i="6"/>
  <c r="AI15" i="6"/>
  <c r="AJ15" i="6"/>
  <c r="AK15" i="6"/>
  <c r="AL15" i="6"/>
  <c r="AM15" i="6"/>
  <c r="AN15" i="6"/>
  <c r="AO15" i="6"/>
  <c r="AP15" i="6"/>
  <c r="BT15" i="6" s="1"/>
  <c r="AQ15" i="6"/>
  <c r="AR15" i="6"/>
  <c r="AS15" i="6"/>
  <c r="AT15" i="6"/>
  <c r="AU15" i="6"/>
  <c r="AF16" i="6"/>
  <c r="AG16" i="6"/>
  <c r="AH16" i="6"/>
  <c r="AI16" i="6"/>
  <c r="AJ16" i="6"/>
  <c r="AK16" i="6"/>
  <c r="AL16" i="6"/>
  <c r="AM16" i="6"/>
  <c r="AN16" i="6"/>
  <c r="AO16" i="6"/>
  <c r="AP16" i="6"/>
  <c r="BT16" i="6" s="1"/>
  <c r="AQ16" i="6"/>
  <c r="AR16" i="6"/>
  <c r="AS16" i="6"/>
  <c r="AT16" i="6"/>
  <c r="AU16" i="6"/>
  <c r="AF17" i="6"/>
  <c r="AG17" i="6"/>
  <c r="AH17" i="6"/>
  <c r="AI17" i="6"/>
  <c r="AJ17" i="6"/>
  <c r="AK17" i="6"/>
  <c r="AL17" i="6"/>
  <c r="AM17" i="6"/>
  <c r="AN17" i="6"/>
  <c r="AO17" i="6"/>
  <c r="AP17" i="6"/>
  <c r="BT17" i="6" s="1"/>
  <c r="AQ17" i="6"/>
  <c r="AR17" i="6"/>
  <c r="AS17" i="6"/>
  <c r="AT17" i="6"/>
  <c r="AU17" i="6"/>
  <c r="AF18" i="6"/>
  <c r="AG18" i="6"/>
  <c r="AH18" i="6"/>
  <c r="AI18" i="6"/>
  <c r="AJ18" i="6"/>
  <c r="AK18" i="6"/>
  <c r="AL18" i="6"/>
  <c r="AM18" i="6"/>
  <c r="AN18" i="6"/>
  <c r="AO18" i="6"/>
  <c r="AP18" i="6"/>
  <c r="BT18" i="6" s="1"/>
  <c r="AQ18" i="6"/>
  <c r="AR18" i="6"/>
  <c r="AS18" i="6"/>
  <c r="AT18" i="6"/>
  <c r="AU18" i="6"/>
  <c r="AF19" i="6"/>
  <c r="AG19" i="6"/>
  <c r="AH19" i="6"/>
  <c r="AI19" i="6"/>
  <c r="AJ19" i="6"/>
  <c r="AK19" i="6"/>
  <c r="AL19" i="6"/>
  <c r="AM19" i="6"/>
  <c r="AN19" i="6"/>
  <c r="AO19" i="6"/>
  <c r="AP19" i="6"/>
  <c r="BT19" i="6" s="1"/>
  <c r="AQ19" i="6"/>
  <c r="AR19" i="6"/>
  <c r="AS19" i="6"/>
  <c r="AT19" i="6"/>
  <c r="AU19" i="6"/>
  <c r="AF20" i="6"/>
  <c r="AG20" i="6"/>
  <c r="AH20" i="6"/>
  <c r="AI20" i="6"/>
  <c r="AJ20" i="6"/>
  <c r="AK20" i="6"/>
  <c r="AL20" i="6"/>
  <c r="AM20" i="6"/>
  <c r="AN20" i="6"/>
  <c r="AO20" i="6"/>
  <c r="AP20" i="6"/>
  <c r="BT20" i="6" s="1"/>
  <c r="AQ20" i="6"/>
  <c r="AR20" i="6"/>
  <c r="AS20" i="6"/>
  <c r="AT20" i="6"/>
  <c r="AU20" i="6"/>
  <c r="AF21" i="6"/>
  <c r="AG21" i="6"/>
  <c r="AH21" i="6"/>
  <c r="AI21" i="6"/>
  <c r="AJ21" i="6"/>
  <c r="AK21" i="6"/>
  <c r="AL21" i="6"/>
  <c r="AM21" i="6"/>
  <c r="AN21" i="6"/>
  <c r="AO21" i="6"/>
  <c r="AP21" i="6"/>
  <c r="BT21" i="6" s="1"/>
  <c r="AQ21" i="6"/>
  <c r="AR21" i="6"/>
  <c r="AS21" i="6"/>
  <c r="AT21" i="6"/>
  <c r="AU21" i="6"/>
  <c r="AF22" i="6"/>
  <c r="AG22" i="6"/>
  <c r="AH22" i="6"/>
  <c r="AI22" i="6"/>
  <c r="AJ22" i="6"/>
  <c r="AK22" i="6"/>
  <c r="AL22" i="6"/>
  <c r="AM22" i="6"/>
  <c r="AN22" i="6"/>
  <c r="AO22" i="6"/>
  <c r="AP22" i="6"/>
  <c r="BT22" i="6" s="1"/>
  <c r="AQ22" i="6"/>
  <c r="AR22" i="6"/>
  <c r="AS22" i="6"/>
  <c r="AT22" i="6"/>
  <c r="AU22" i="6"/>
  <c r="AF23" i="6"/>
  <c r="AG23" i="6"/>
  <c r="AH23" i="6"/>
  <c r="AI23" i="6"/>
  <c r="AJ23" i="6"/>
  <c r="AK23" i="6"/>
  <c r="AL23" i="6"/>
  <c r="AM23" i="6"/>
  <c r="AN23" i="6"/>
  <c r="AO23" i="6"/>
  <c r="AP23" i="6"/>
  <c r="BT23" i="6" s="1"/>
  <c r="AQ23" i="6"/>
  <c r="AR23" i="6"/>
  <c r="AS23" i="6"/>
  <c r="AT23" i="6"/>
  <c r="AU23" i="6"/>
  <c r="AF26" i="6"/>
  <c r="AG26" i="6"/>
  <c r="AH26" i="6"/>
  <c r="AI26" i="6"/>
  <c r="AJ26" i="6"/>
  <c r="AK26" i="6"/>
  <c r="AL26" i="6"/>
  <c r="AM26" i="6"/>
  <c r="AN26" i="6"/>
  <c r="AO26" i="6"/>
  <c r="AP26" i="6"/>
  <c r="BT26" i="6" s="1"/>
  <c r="AQ26" i="6"/>
  <c r="AR26" i="6"/>
  <c r="AS26" i="6"/>
  <c r="AT26" i="6"/>
  <c r="AU26" i="6"/>
  <c r="AF27" i="6"/>
  <c r="AG27" i="6"/>
  <c r="AH27" i="6"/>
  <c r="AI27" i="6"/>
  <c r="AJ27" i="6"/>
  <c r="AK27" i="6"/>
  <c r="AL27" i="6"/>
  <c r="AM27" i="6"/>
  <c r="AN27" i="6"/>
  <c r="AO27" i="6"/>
  <c r="AP27" i="6"/>
  <c r="BT27" i="6" s="1"/>
  <c r="AQ27" i="6"/>
  <c r="AR27" i="6"/>
  <c r="AS27" i="6"/>
  <c r="AT27" i="6"/>
  <c r="AU27" i="6"/>
  <c r="AF28" i="6"/>
  <c r="AG28" i="6"/>
  <c r="AH28" i="6"/>
  <c r="AI28" i="6"/>
  <c r="AJ28" i="6"/>
  <c r="AK28" i="6"/>
  <c r="AL28" i="6"/>
  <c r="AM28" i="6"/>
  <c r="AN28" i="6"/>
  <c r="AO28" i="6"/>
  <c r="AP28" i="6"/>
  <c r="BT28" i="6" s="1"/>
  <c r="AQ28" i="6"/>
  <c r="AR28" i="6"/>
  <c r="AS28" i="6"/>
  <c r="AT28" i="6"/>
  <c r="AU28" i="6"/>
  <c r="AF29" i="6"/>
  <c r="AG29" i="6"/>
  <c r="AH29" i="6"/>
  <c r="AI29" i="6"/>
  <c r="AJ29" i="6"/>
  <c r="AK29" i="6"/>
  <c r="AL29" i="6"/>
  <c r="AM29" i="6"/>
  <c r="AN29" i="6"/>
  <c r="AO29" i="6"/>
  <c r="AP29" i="6"/>
  <c r="BT29" i="6" s="1"/>
  <c r="AQ29" i="6"/>
  <c r="AR29" i="6"/>
  <c r="AS29" i="6"/>
  <c r="AT29" i="6"/>
  <c r="AU29" i="6"/>
  <c r="AF30" i="6"/>
  <c r="AG30" i="6"/>
  <c r="AH30" i="6"/>
  <c r="AI30" i="6"/>
  <c r="AJ30" i="6"/>
  <c r="AK30" i="6"/>
  <c r="AL30" i="6"/>
  <c r="AM30" i="6"/>
  <c r="AN30" i="6"/>
  <c r="AO30" i="6"/>
  <c r="AP30" i="6"/>
  <c r="BT30" i="6" s="1"/>
  <c r="AQ30" i="6"/>
  <c r="AR30" i="6"/>
  <c r="AS30" i="6"/>
  <c r="AT30" i="6"/>
  <c r="AU30" i="6"/>
  <c r="AF31" i="6"/>
  <c r="AG31" i="6"/>
  <c r="AH31" i="6"/>
  <c r="AI31" i="6"/>
  <c r="AJ31" i="6"/>
  <c r="AK31" i="6"/>
  <c r="AL31" i="6"/>
  <c r="AM31" i="6"/>
  <c r="AN31" i="6"/>
  <c r="AO31" i="6"/>
  <c r="AP31" i="6"/>
  <c r="BT31" i="6" s="1"/>
  <c r="AQ31" i="6"/>
  <c r="AR31" i="6"/>
  <c r="AS31" i="6"/>
  <c r="AT31" i="6"/>
  <c r="AU31" i="6"/>
  <c r="AF32" i="6"/>
  <c r="AG32" i="6"/>
  <c r="AH32" i="6"/>
  <c r="AI32" i="6"/>
  <c r="AJ32" i="6"/>
  <c r="AK32" i="6"/>
  <c r="AL32" i="6"/>
  <c r="AM32" i="6"/>
  <c r="AN32" i="6"/>
  <c r="AO32" i="6"/>
  <c r="AP32" i="6"/>
  <c r="BT32" i="6" s="1"/>
  <c r="AQ32" i="6"/>
  <c r="AR32" i="6"/>
  <c r="AS32" i="6"/>
  <c r="AT32" i="6"/>
  <c r="AU32" i="6"/>
  <c r="AF33" i="6"/>
  <c r="AG33" i="6"/>
  <c r="AH33" i="6"/>
  <c r="AI33" i="6"/>
  <c r="AJ33" i="6"/>
  <c r="AK33" i="6"/>
  <c r="AL33" i="6"/>
  <c r="AM33" i="6"/>
  <c r="AN33" i="6"/>
  <c r="AO33" i="6"/>
  <c r="AP33" i="6"/>
  <c r="BT33" i="6" s="1"/>
  <c r="AQ33" i="6"/>
  <c r="AR33" i="6"/>
  <c r="AS33" i="6"/>
  <c r="AT33" i="6"/>
  <c r="AU33" i="6"/>
  <c r="AF34" i="6"/>
  <c r="AG34" i="6"/>
  <c r="AH34" i="6"/>
  <c r="AI34" i="6"/>
  <c r="AJ34" i="6"/>
  <c r="AK34" i="6"/>
  <c r="AL34" i="6"/>
  <c r="AM34" i="6"/>
  <c r="AN34" i="6"/>
  <c r="AO34" i="6"/>
  <c r="AP34" i="6"/>
  <c r="BT34" i="6" s="1"/>
  <c r="AQ34" i="6"/>
  <c r="AR34" i="6"/>
  <c r="AS34" i="6"/>
  <c r="AT34" i="6"/>
  <c r="AU34" i="6"/>
  <c r="AF35" i="6"/>
  <c r="AG35" i="6"/>
  <c r="AH35" i="6"/>
  <c r="AI35" i="6"/>
  <c r="AJ35" i="6"/>
  <c r="AK35" i="6"/>
  <c r="AL35" i="6"/>
  <c r="AM35" i="6"/>
  <c r="AN35" i="6"/>
  <c r="AO35" i="6"/>
  <c r="AP35" i="6"/>
  <c r="BT35" i="6" s="1"/>
  <c r="AQ35" i="6"/>
  <c r="AR35" i="6"/>
  <c r="AS35" i="6"/>
  <c r="AT35" i="6"/>
  <c r="AU35" i="6"/>
  <c r="AF36" i="6"/>
  <c r="AG36" i="6"/>
  <c r="AH36" i="6"/>
  <c r="AI36" i="6"/>
  <c r="AJ36" i="6"/>
  <c r="AK36" i="6"/>
  <c r="AL36" i="6"/>
  <c r="AM36" i="6"/>
  <c r="AN36" i="6"/>
  <c r="AO36" i="6"/>
  <c r="AP36" i="6"/>
  <c r="BT36" i="6" s="1"/>
  <c r="AQ36" i="6"/>
  <c r="AR36" i="6"/>
  <c r="AS36" i="6"/>
  <c r="AT36" i="6"/>
  <c r="AU36" i="6"/>
  <c r="AF37" i="6"/>
  <c r="AG37" i="6"/>
  <c r="AH37" i="6"/>
  <c r="AI37" i="6"/>
  <c r="AJ37" i="6"/>
  <c r="AK37" i="6"/>
  <c r="AL37" i="6"/>
  <c r="AM37" i="6"/>
  <c r="AN37" i="6"/>
  <c r="AO37" i="6"/>
  <c r="AP37" i="6"/>
  <c r="BT37" i="6" s="1"/>
  <c r="AQ37" i="6"/>
  <c r="AR37" i="6"/>
  <c r="AS37" i="6"/>
  <c r="AT37" i="6"/>
  <c r="AU37" i="6"/>
  <c r="AF38" i="6"/>
  <c r="AG38" i="6"/>
  <c r="AH38" i="6"/>
  <c r="AI38" i="6"/>
  <c r="AJ38" i="6"/>
  <c r="AK38" i="6"/>
  <c r="AL38" i="6"/>
  <c r="AM38" i="6"/>
  <c r="AN38" i="6"/>
  <c r="AO38" i="6"/>
  <c r="AP38" i="6"/>
  <c r="BT38" i="6" s="1"/>
  <c r="AQ38" i="6"/>
  <c r="AR38" i="6"/>
  <c r="AS38" i="6"/>
  <c r="AT38" i="6"/>
  <c r="AU38" i="6"/>
  <c r="AF41" i="6"/>
  <c r="AG41" i="6"/>
  <c r="AH41" i="6"/>
  <c r="AI41" i="6"/>
  <c r="AJ41" i="6"/>
  <c r="AK41" i="6"/>
  <c r="AL41" i="6"/>
  <c r="AM41" i="6"/>
  <c r="AN41" i="6"/>
  <c r="AO41" i="6"/>
  <c r="AP41" i="6"/>
  <c r="BT41" i="6" s="1"/>
  <c r="AQ41" i="6"/>
  <c r="AR41" i="6"/>
  <c r="AS41" i="6"/>
  <c r="AT41" i="6"/>
  <c r="AU41" i="6"/>
  <c r="AF42" i="6"/>
  <c r="AG42" i="6"/>
  <c r="AH42" i="6"/>
  <c r="AI42" i="6"/>
  <c r="AJ42" i="6"/>
  <c r="AK42" i="6"/>
  <c r="AL42" i="6"/>
  <c r="AM42" i="6"/>
  <c r="AN42" i="6"/>
  <c r="AO42" i="6"/>
  <c r="AP42" i="6"/>
  <c r="BT42" i="6" s="1"/>
  <c r="AQ42" i="6"/>
  <c r="AR42" i="6"/>
  <c r="AS42" i="6"/>
  <c r="AT42" i="6"/>
  <c r="AU42" i="6"/>
  <c r="AF43" i="6"/>
  <c r="AG43" i="6"/>
  <c r="AH43" i="6"/>
  <c r="AI43" i="6"/>
  <c r="AJ43" i="6"/>
  <c r="AK43" i="6"/>
  <c r="AL43" i="6"/>
  <c r="AM43" i="6"/>
  <c r="AN43" i="6"/>
  <c r="AO43" i="6"/>
  <c r="AP43" i="6"/>
  <c r="BT43" i="6" s="1"/>
  <c r="AQ43" i="6"/>
  <c r="AR43" i="6"/>
  <c r="AS43" i="6"/>
  <c r="AT43" i="6"/>
  <c r="AU43" i="6"/>
  <c r="AF44" i="6"/>
  <c r="AG44" i="6"/>
  <c r="AH44" i="6"/>
  <c r="AI44" i="6"/>
  <c r="AJ44" i="6"/>
  <c r="AK44" i="6"/>
  <c r="AL44" i="6"/>
  <c r="AM44" i="6"/>
  <c r="AN44" i="6"/>
  <c r="AO44" i="6"/>
  <c r="AP44" i="6"/>
  <c r="BT44" i="6" s="1"/>
  <c r="AQ44" i="6"/>
  <c r="AR44" i="6"/>
  <c r="AS44" i="6"/>
  <c r="AT44" i="6"/>
  <c r="AU44" i="6"/>
  <c r="AF45" i="6"/>
  <c r="AG45" i="6"/>
  <c r="AH45" i="6"/>
  <c r="AI45" i="6"/>
  <c r="AJ45" i="6"/>
  <c r="AK45" i="6"/>
  <c r="AL45" i="6"/>
  <c r="AM45" i="6"/>
  <c r="AN45" i="6"/>
  <c r="AO45" i="6"/>
  <c r="AP45" i="6"/>
  <c r="BT45" i="6" s="1"/>
  <c r="AQ45" i="6"/>
  <c r="AR45" i="6"/>
  <c r="AS45" i="6"/>
  <c r="AT45" i="6"/>
  <c r="AU45" i="6"/>
  <c r="AF46" i="6"/>
  <c r="AG46" i="6"/>
  <c r="AH46" i="6"/>
  <c r="AI46" i="6"/>
  <c r="AJ46" i="6"/>
  <c r="AK46" i="6"/>
  <c r="AL46" i="6"/>
  <c r="AM46" i="6"/>
  <c r="AN46" i="6"/>
  <c r="AO46" i="6"/>
  <c r="AP46" i="6"/>
  <c r="BT46" i="6" s="1"/>
  <c r="AQ46" i="6"/>
  <c r="AR46" i="6"/>
  <c r="AS46" i="6"/>
  <c r="AT46" i="6"/>
  <c r="AU46" i="6"/>
  <c r="AF47" i="6"/>
  <c r="AG47" i="6"/>
  <c r="AH47" i="6"/>
  <c r="AI47" i="6"/>
  <c r="AJ47" i="6"/>
  <c r="AK47" i="6"/>
  <c r="AL47" i="6"/>
  <c r="AM47" i="6"/>
  <c r="AN47" i="6"/>
  <c r="AO47" i="6"/>
  <c r="AP47" i="6"/>
  <c r="BT47" i="6" s="1"/>
  <c r="AQ47" i="6"/>
  <c r="AR47" i="6"/>
  <c r="AS47" i="6"/>
  <c r="AT47" i="6"/>
  <c r="AU47" i="6"/>
  <c r="AF48" i="6"/>
  <c r="AG48" i="6"/>
  <c r="AH48" i="6"/>
  <c r="AI48" i="6"/>
  <c r="AJ48" i="6"/>
  <c r="AK48" i="6"/>
  <c r="AL48" i="6"/>
  <c r="AM48" i="6"/>
  <c r="AN48" i="6"/>
  <c r="AO48" i="6"/>
  <c r="AP48" i="6"/>
  <c r="BT48" i="6" s="1"/>
  <c r="AQ48" i="6"/>
  <c r="AR48" i="6"/>
  <c r="AS48" i="6"/>
  <c r="AT48" i="6"/>
  <c r="AU48" i="6"/>
  <c r="AF49" i="6"/>
  <c r="AG49" i="6"/>
  <c r="AH49" i="6"/>
  <c r="AI49" i="6"/>
  <c r="AJ49" i="6"/>
  <c r="AK49" i="6"/>
  <c r="AL49" i="6"/>
  <c r="AM49" i="6"/>
  <c r="AN49" i="6"/>
  <c r="AO49" i="6"/>
  <c r="AP49" i="6"/>
  <c r="BT49" i="6" s="1"/>
  <c r="AQ49" i="6"/>
  <c r="AR49" i="6"/>
  <c r="AS49" i="6"/>
  <c r="AT49" i="6"/>
  <c r="AU49" i="6"/>
  <c r="AF50" i="6"/>
  <c r="AG50" i="6"/>
  <c r="AH50" i="6"/>
  <c r="AI50" i="6"/>
  <c r="AJ50" i="6"/>
  <c r="AK50" i="6"/>
  <c r="AL50" i="6"/>
  <c r="AM50" i="6"/>
  <c r="AN50" i="6"/>
  <c r="AO50" i="6"/>
  <c r="AP50" i="6"/>
  <c r="BT50" i="6" s="1"/>
  <c r="AQ50" i="6"/>
  <c r="AR50" i="6"/>
  <c r="AS50" i="6"/>
  <c r="AT50" i="6"/>
  <c r="AU50" i="6"/>
  <c r="AF51" i="6"/>
  <c r="AG51" i="6"/>
  <c r="AH51" i="6"/>
  <c r="AI51" i="6"/>
  <c r="AJ51" i="6"/>
  <c r="AK51" i="6"/>
  <c r="AL51" i="6"/>
  <c r="AM51" i="6"/>
  <c r="AN51" i="6"/>
  <c r="AO51" i="6"/>
  <c r="AP51" i="6"/>
  <c r="BT51" i="6" s="1"/>
  <c r="AQ51" i="6"/>
  <c r="AR51" i="6"/>
  <c r="AS51" i="6"/>
  <c r="AT51" i="6"/>
  <c r="AU51" i="6"/>
  <c r="AF52" i="6"/>
  <c r="AG52" i="6"/>
  <c r="AH52" i="6"/>
  <c r="AI52" i="6"/>
  <c r="AJ52" i="6"/>
  <c r="AK52" i="6"/>
  <c r="AL52" i="6"/>
  <c r="AM52" i="6"/>
  <c r="AN52" i="6"/>
  <c r="AO52" i="6"/>
  <c r="AP52" i="6"/>
  <c r="BT52" i="6" s="1"/>
  <c r="AQ52" i="6"/>
  <c r="AR52" i="6"/>
  <c r="AS52" i="6"/>
  <c r="AT52" i="6"/>
  <c r="AU52" i="6"/>
  <c r="AF55" i="6"/>
  <c r="AG55" i="6"/>
  <c r="AH55" i="6"/>
  <c r="AI55" i="6"/>
  <c r="AJ55" i="6"/>
  <c r="AK55" i="6"/>
  <c r="AL55" i="6"/>
  <c r="AM55" i="6"/>
  <c r="AN55" i="6"/>
  <c r="AO55" i="6"/>
  <c r="AP55" i="6"/>
  <c r="BT55" i="6" s="1"/>
  <c r="AQ55" i="6"/>
  <c r="AR55" i="6"/>
  <c r="AS55" i="6"/>
  <c r="AT55" i="6"/>
  <c r="AU55" i="6"/>
  <c r="AF56" i="6"/>
  <c r="AG56" i="6"/>
  <c r="AH56" i="6"/>
  <c r="AI56" i="6"/>
  <c r="AJ56" i="6"/>
  <c r="AK56" i="6"/>
  <c r="AL56" i="6"/>
  <c r="AM56" i="6"/>
  <c r="AN56" i="6"/>
  <c r="AO56" i="6"/>
  <c r="AP56" i="6"/>
  <c r="BT56" i="6" s="1"/>
  <c r="AQ56" i="6"/>
  <c r="AR56" i="6"/>
  <c r="AS56" i="6"/>
  <c r="AT56" i="6"/>
  <c r="AU56" i="6"/>
  <c r="AF57" i="6"/>
  <c r="AG57" i="6"/>
  <c r="AH57" i="6"/>
  <c r="AI57" i="6"/>
  <c r="AJ57" i="6"/>
  <c r="AK57" i="6"/>
  <c r="AL57" i="6"/>
  <c r="AM57" i="6"/>
  <c r="AN57" i="6"/>
  <c r="AO57" i="6"/>
  <c r="AP57" i="6"/>
  <c r="BT57" i="6" s="1"/>
  <c r="AQ57" i="6"/>
  <c r="AR57" i="6"/>
  <c r="AS57" i="6"/>
  <c r="AT57" i="6"/>
  <c r="AU57" i="6"/>
  <c r="AF58" i="6"/>
  <c r="AG58" i="6"/>
  <c r="AH58" i="6"/>
  <c r="AI58" i="6"/>
  <c r="AJ58" i="6"/>
  <c r="AK58" i="6"/>
  <c r="AL58" i="6"/>
  <c r="AM58" i="6"/>
  <c r="AN58" i="6"/>
  <c r="AO58" i="6"/>
  <c r="AP58" i="6"/>
  <c r="BT58" i="6" s="1"/>
  <c r="AQ58" i="6"/>
  <c r="AR58" i="6"/>
  <c r="AS58" i="6"/>
  <c r="AT58" i="6"/>
  <c r="AU58" i="6"/>
  <c r="AF59" i="6"/>
  <c r="AG59" i="6"/>
  <c r="AH59" i="6"/>
  <c r="AI59" i="6"/>
  <c r="AJ59" i="6"/>
  <c r="AK59" i="6"/>
  <c r="AL59" i="6"/>
  <c r="AM59" i="6"/>
  <c r="AN59" i="6"/>
  <c r="AO59" i="6"/>
  <c r="AP59" i="6"/>
  <c r="BT59" i="6" s="1"/>
  <c r="AQ59" i="6"/>
  <c r="AR59" i="6"/>
  <c r="AS59" i="6"/>
  <c r="AT59" i="6"/>
  <c r="AU59" i="6"/>
  <c r="AF60" i="6"/>
  <c r="AG60" i="6"/>
  <c r="AH60" i="6"/>
  <c r="AI60" i="6"/>
  <c r="AJ60" i="6"/>
  <c r="AK60" i="6"/>
  <c r="AL60" i="6"/>
  <c r="AM60" i="6"/>
  <c r="AN60" i="6"/>
  <c r="AO60" i="6"/>
  <c r="AP60" i="6"/>
  <c r="BT60" i="6" s="1"/>
  <c r="AQ60" i="6"/>
  <c r="AR60" i="6"/>
  <c r="AS60" i="6"/>
  <c r="AT60" i="6"/>
  <c r="AU60" i="6"/>
  <c r="AF61" i="6"/>
  <c r="AG61" i="6"/>
  <c r="AH61" i="6"/>
  <c r="AI61" i="6"/>
  <c r="AJ61" i="6"/>
  <c r="AK61" i="6"/>
  <c r="AL61" i="6"/>
  <c r="AM61" i="6"/>
  <c r="AN61" i="6"/>
  <c r="AO61" i="6"/>
  <c r="AP61" i="6"/>
  <c r="BT61" i="6" s="1"/>
  <c r="AQ61" i="6"/>
  <c r="AR61" i="6"/>
  <c r="AS61" i="6"/>
  <c r="AT61" i="6"/>
  <c r="AU61" i="6"/>
  <c r="AF62" i="6"/>
  <c r="AG62" i="6"/>
  <c r="AH62" i="6"/>
  <c r="AI62" i="6"/>
  <c r="AJ62" i="6"/>
  <c r="AK62" i="6"/>
  <c r="AL62" i="6"/>
  <c r="AM62" i="6"/>
  <c r="AN62" i="6"/>
  <c r="AO62" i="6"/>
  <c r="AP62" i="6"/>
  <c r="BT62" i="6" s="1"/>
  <c r="AQ62" i="6"/>
  <c r="AR62" i="6"/>
  <c r="AS62" i="6"/>
  <c r="AT62" i="6"/>
  <c r="AU62" i="6"/>
  <c r="AF63" i="6"/>
  <c r="AG63" i="6"/>
  <c r="AH63" i="6"/>
  <c r="AI63" i="6"/>
  <c r="AJ63" i="6"/>
  <c r="AK63" i="6"/>
  <c r="AL63" i="6"/>
  <c r="AM63" i="6"/>
  <c r="AN63" i="6"/>
  <c r="AO63" i="6"/>
  <c r="AP63" i="6"/>
  <c r="BT63" i="6" s="1"/>
  <c r="BW63" i="6" s="1"/>
  <c r="AQ63" i="6"/>
  <c r="AR63" i="6"/>
  <c r="AS63" i="6"/>
  <c r="AT63" i="6"/>
  <c r="AU63" i="6"/>
  <c r="AE63" i="6"/>
  <c r="AE62" i="6"/>
  <c r="AE61" i="6"/>
  <c r="AE60" i="6"/>
  <c r="AE59" i="6"/>
  <c r="AE58" i="6"/>
  <c r="AE57" i="6"/>
  <c r="AE56" i="6"/>
  <c r="AE55" i="6"/>
  <c r="AE52" i="6"/>
  <c r="AE51" i="6"/>
  <c r="AE50" i="6"/>
  <c r="AE49" i="6"/>
  <c r="AE48" i="6"/>
  <c r="AE47" i="6"/>
  <c r="AE46" i="6"/>
  <c r="AE45" i="6"/>
  <c r="AE44" i="6"/>
  <c r="AE43" i="6"/>
  <c r="AE42" i="6"/>
  <c r="AE41" i="6"/>
  <c r="AE38" i="6"/>
  <c r="AE37" i="6"/>
  <c r="AE36" i="6"/>
  <c r="AE35" i="6"/>
  <c r="AE34" i="6"/>
  <c r="AE33" i="6"/>
  <c r="AE32" i="6"/>
  <c r="AE31" i="6"/>
  <c r="AE30" i="6"/>
  <c r="AE29" i="6"/>
  <c r="AE28" i="6"/>
  <c r="AE27" i="6"/>
  <c r="AE26" i="6"/>
  <c r="AE8" i="6"/>
  <c r="AE9" i="6"/>
  <c r="AE10" i="6"/>
  <c r="AE11" i="6"/>
  <c r="AE12" i="6"/>
  <c r="AE13" i="6"/>
  <c r="AE14" i="6"/>
  <c r="AE15" i="6"/>
  <c r="AE16" i="6"/>
  <c r="AE17" i="6"/>
  <c r="AE18" i="6"/>
  <c r="AE19" i="6"/>
  <c r="AE20" i="6"/>
  <c r="AE21" i="6"/>
  <c r="AE22" i="6"/>
  <c r="AE23" i="6"/>
  <c r="H5" i="6"/>
  <c r="I5" i="6"/>
  <c r="L5" i="6"/>
  <c r="N5" i="6"/>
  <c r="C8" i="6"/>
  <c r="D8" i="6"/>
  <c r="H8" i="6"/>
  <c r="I8" i="6"/>
  <c r="L8" i="6"/>
  <c r="N8" i="6"/>
  <c r="O8" i="6"/>
  <c r="P8" i="6"/>
  <c r="Q8" i="6"/>
  <c r="R8" i="6"/>
  <c r="S8" i="6"/>
  <c r="T8" i="6"/>
  <c r="U8" i="6"/>
  <c r="V8" i="6"/>
  <c r="W8" i="6"/>
  <c r="X8" i="6"/>
  <c r="Y8" i="6"/>
  <c r="Z8" i="6"/>
  <c r="AA8" i="6"/>
  <c r="AB8" i="6"/>
  <c r="AC8" i="6"/>
  <c r="AD8" i="6"/>
  <c r="C9" i="6"/>
  <c r="D9" i="6"/>
  <c r="H9" i="6"/>
  <c r="I9" i="6"/>
  <c r="L9" i="6"/>
  <c r="N9" i="6"/>
  <c r="O9" i="6"/>
  <c r="P9" i="6"/>
  <c r="Q9" i="6"/>
  <c r="R9" i="6"/>
  <c r="S9" i="6"/>
  <c r="T9" i="6"/>
  <c r="U9" i="6"/>
  <c r="V9" i="6"/>
  <c r="W9" i="6"/>
  <c r="X9" i="6"/>
  <c r="Y9" i="6"/>
  <c r="Z9" i="6"/>
  <c r="AA9" i="6"/>
  <c r="AB9" i="6"/>
  <c r="AC9" i="6"/>
  <c r="AD9" i="6"/>
  <c r="C10" i="6"/>
  <c r="D10" i="6"/>
  <c r="H10" i="6"/>
  <c r="I10" i="6"/>
  <c r="L10" i="6"/>
  <c r="N10" i="6"/>
  <c r="O10" i="6"/>
  <c r="P10" i="6"/>
  <c r="Q10" i="6"/>
  <c r="R10" i="6"/>
  <c r="S10" i="6"/>
  <c r="T10" i="6"/>
  <c r="U10" i="6"/>
  <c r="V10" i="6"/>
  <c r="W10" i="6"/>
  <c r="X10" i="6"/>
  <c r="Y10" i="6"/>
  <c r="Z10" i="6"/>
  <c r="AA10" i="6"/>
  <c r="AB10" i="6"/>
  <c r="AC10" i="6"/>
  <c r="AD10" i="6"/>
  <c r="C11" i="6"/>
  <c r="D11" i="6"/>
  <c r="H11" i="6"/>
  <c r="I11" i="6"/>
  <c r="L11" i="6"/>
  <c r="N11" i="6"/>
  <c r="O11" i="6"/>
  <c r="P11" i="6"/>
  <c r="Q11" i="6"/>
  <c r="R11" i="6"/>
  <c r="S11" i="6"/>
  <c r="T11" i="6"/>
  <c r="U11" i="6"/>
  <c r="V11" i="6"/>
  <c r="W11" i="6"/>
  <c r="X11" i="6"/>
  <c r="Y11" i="6"/>
  <c r="Z11" i="6"/>
  <c r="AA11" i="6"/>
  <c r="AB11" i="6"/>
  <c r="AC11" i="6"/>
  <c r="AD11" i="6"/>
  <c r="C12" i="6"/>
  <c r="D12" i="6"/>
  <c r="H12" i="6"/>
  <c r="I12" i="6"/>
  <c r="L12" i="6"/>
  <c r="N12" i="6"/>
  <c r="O12" i="6"/>
  <c r="P12" i="6"/>
  <c r="Q12" i="6"/>
  <c r="R12" i="6"/>
  <c r="S12" i="6"/>
  <c r="T12" i="6"/>
  <c r="U12" i="6"/>
  <c r="V12" i="6"/>
  <c r="W12" i="6"/>
  <c r="X12" i="6"/>
  <c r="Y12" i="6"/>
  <c r="Z12" i="6"/>
  <c r="AA12" i="6"/>
  <c r="AB12" i="6"/>
  <c r="AC12" i="6"/>
  <c r="AD12" i="6"/>
  <c r="C13" i="6"/>
  <c r="D13" i="6"/>
  <c r="H13" i="6"/>
  <c r="I13" i="6"/>
  <c r="L13" i="6"/>
  <c r="N13" i="6"/>
  <c r="O13" i="6"/>
  <c r="P13" i="6"/>
  <c r="Q13" i="6"/>
  <c r="R13" i="6"/>
  <c r="S13" i="6"/>
  <c r="T13" i="6"/>
  <c r="U13" i="6"/>
  <c r="V13" i="6"/>
  <c r="W13" i="6"/>
  <c r="X13" i="6"/>
  <c r="Y13" i="6"/>
  <c r="Z13" i="6"/>
  <c r="AA13" i="6"/>
  <c r="AB13" i="6"/>
  <c r="AC13" i="6"/>
  <c r="AD13" i="6"/>
  <c r="C14" i="6"/>
  <c r="D14" i="6"/>
  <c r="H14" i="6"/>
  <c r="I14" i="6"/>
  <c r="L14" i="6"/>
  <c r="N14" i="6"/>
  <c r="O14" i="6"/>
  <c r="P14" i="6"/>
  <c r="Q14" i="6"/>
  <c r="R14" i="6"/>
  <c r="S14" i="6"/>
  <c r="T14" i="6"/>
  <c r="U14" i="6"/>
  <c r="V14" i="6"/>
  <c r="W14" i="6"/>
  <c r="X14" i="6"/>
  <c r="Y14" i="6"/>
  <c r="Z14" i="6"/>
  <c r="AA14" i="6"/>
  <c r="AB14" i="6"/>
  <c r="AC14" i="6"/>
  <c r="AD14" i="6"/>
  <c r="C15" i="6"/>
  <c r="D15" i="6"/>
  <c r="H15" i="6"/>
  <c r="I15" i="6"/>
  <c r="L15" i="6"/>
  <c r="N15" i="6"/>
  <c r="O15" i="6"/>
  <c r="P15" i="6"/>
  <c r="Q15" i="6"/>
  <c r="R15" i="6"/>
  <c r="S15" i="6"/>
  <c r="T15" i="6"/>
  <c r="U15" i="6"/>
  <c r="V15" i="6"/>
  <c r="W15" i="6"/>
  <c r="X15" i="6"/>
  <c r="Y15" i="6"/>
  <c r="Z15" i="6"/>
  <c r="AA15" i="6"/>
  <c r="AB15" i="6"/>
  <c r="AC15" i="6"/>
  <c r="AD15" i="6"/>
  <c r="C16" i="6"/>
  <c r="D16" i="6"/>
  <c r="H16" i="6"/>
  <c r="I16" i="6"/>
  <c r="L16" i="6"/>
  <c r="N16" i="6"/>
  <c r="O16" i="6"/>
  <c r="P16" i="6"/>
  <c r="Q16" i="6"/>
  <c r="R16" i="6"/>
  <c r="S16" i="6"/>
  <c r="T16" i="6"/>
  <c r="U16" i="6"/>
  <c r="V16" i="6"/>
  <c r="W16" i="6"/>
  <c r="X16" i="6"/>
  <c r="Y16" i="6"/>
  <c r="Z16" i="6"/>
  <c r="AA16" i="6"/>
  <c r="AB16" i="6"/>
  <c r="AC16" i="6"/>
  <c r="AD16" i="6"/>
  <c r="C17" i="6"/>
  <c r="D17" i="6"/>
  <c r="H17" i="6"/>
  <c r="I17" i="6"/>
  <c r="L17" i="6"/>
  <c r="N17" i="6"/>
  <c r="O17" i="6"/>
  <c r="P17" i="6"/>
  <c r="Q17" i="6"/>
  <c r="R17" i="6"/>
  <c r="S17" i="6"/>
  <c r="T17" i="6"/>
  <c r="U17" i="6"/>
  <c r="V17" i="6"/>
  <c r="W17" i="6"/>
  <c r="X17" i="6"/>
  <c r="Y17" i="6"/>
  <c r="Z17" i="6"/>
  <c r="AA17" i="6"/>
  <c r="AB17" i="6"/>
  <c r="AC17" i="6"/>
  <c r="AD17" i="6"/>
  <c r="C18" i="6"/>
  <c r="D18" i="6"/>
  <c r="H18" i="6"/>
  <c r="I18" i="6"/>
  <c r="L18" i="6"/>
  <c r="N18" i="6"/>
  <c r="O18" i="6"/>
  <c r="P18" i="6"/>
  <c r="Q18" i="6"/>
  <c r="R18" i="6"/>
  <c r="S18" i="6"/>
  <c r="T18" i="6"/>
  <c r="U18" i="6"/>
  <c r="V18" i="6"/>
  <c r="W18" i="6"/>
  <c r="X18" i="6"/>
  <c r="Y18" i="6"/>
  <c r="Z18" i="6"/>
  <c r="AA18" i="6"/>
  <c r="AB18" i="6"/>
  <c r="AC18" i="6"/>
  <c r="AD18" i="6"/>
  <c r="C19" i="6"/>
  <c r="D19" i="6"/>
  <c r="H19" i="6"/>
  <c r="I19" i="6"/>
  <c r="L19" i="6"/>
  <c r="N19" i="6"/>
  <c r="O19" i="6"/>
  <c r="P19" i="6"/>
  <c r="Q19" i="6"/>
  <c r="R19" i="6"/>
  <c r="S19" i="6"/>
  <c r="T19" i="6"/>
  <c r="U19" i="6"/>
  <c r="V19" i="6"/>
  <c r="W19" i="6"/>
  <c r="X19" i="6"/>
  <c r="Y19" i="6"/>
  <c r="Z19" i="6"/>
  <c r="AA19" i="6"/>
  <c r="AB19" i="6"/>
  <c r="AC19" i="6"/>
  <c r="AD19" i="6"/>
  <c r="C20" i="6"/>
  <c r="D20" i="6"/>
  <c r="H20" i="6"/>
  <c r="I20" i="6"/>
  <c r="L20" i="6"/>
  <c r="N20" i="6"/>
  <c r="O20" i="6"/>
  <c r="P20" i="6"/>
  <c r="Q20" i="6"/>
  <c r="R20" i="6"/>
  <c r="S20" i="6"/>
  <c r="T20" i="6"/>
  <c r="U20" i="6"/>
  <c r="V20" i="6"/>
  <c r="W20" i="6"/>
  <c r="X20" i="6"/>
  <c r="Y20" i="6"/>
  <c r="Z20" i="6"/>
  <c r="AA20" i="6"/>
  <c r="AB20" i="6"/>
  <c r="AC20" i="6"/>
  <c r="AD20" i="6"/>
  <c r="C21" i="6"/>
  <c r="D21" i="6"/>
  <c r="H21" i="6"/>
  <c r="I21" i="6"/>
  <c r="L21" i="6"/>
  <c r="N21" i="6"/>
  <c r="O21" i="6"/>
  <c r="P21" i="6"/>
  <c r="Q21" i="6"/>
  <c r="R21" i="6"/>
  <c r="S21" i="6"/>
  <c r="T21" i="6"/>
  <c r="U21" i="6"/>
  <c r="V21" i="6"/>
  <c r="W21" i="6"/>
  <c r="X21" i="6"/>
  <c r="Y21" i="6"/>
  <c r="Z21" i="6"/>
  <c r="AA21" i="6"/>
  <c r="AB21" i="6"/>
  <c r="AC21" i="6"/>
  <c r="AD21" i="6"/>
  <c r="C22" i="6"/>
  <c r="D22" i="6"/>
  <c r="H22" i="6"/>
  <c r="I22" i="6"/>
  <c r="L22" i="6"/>
  <c r="N22" i="6"/>
  <c r="O22" i="6"/>
  <c r="P22" i="6"/>
  <c r="Q22" i="6"/>
  <c r="R22" i="6"/>
  <c r="S22" i="6"/>
  <c r="T22" i="6"/>
  <c r="U22" i="6"/>
  <c r="V22" i="6"/>
  <c r="W22" i="6"/>
  <c r="X22" i="6"/>
  <c r="Y22" i="6"/>
  <c r="Z22" i="6"/>
  <c r="AA22" i="6"/>
  <c r="AB22" i="6"/>
  <c r="AC22" i="6"/>
  <c r="AD22" i="6"/>
  <c r="C23" i="6"/>
  <c r="D23" i="6"/>
  <c r="H23" i="6"/>
  <c r="I23" i="6"/>
  <c r="L23" i="6"/>
  <c r="N23" i="6"/>
  <c r="O23" i="6"/>
  <c r="P23" i="6"/>
  <c r="Q23" i="6"/>
  <c r="R23" i="6"/>
  <c r="S23" i="6"/>
  <c r="T23" i="6"/>
  <c r="U23" i="6"/>
  <c r="V23" i="6"/>
  <c r="W23" i="6"/>
  <c r="X23" i="6"/>
  <c r="Y23" i="6"/>
  <c r="Z23" i="6"/>
  <c r="AA23" i="6"/>
  <c r="AB23" i="6"/>
  <c r="AC23" i="6"/>
  <c r="AD23" i="6"/>
  <c r="B8" i="6"/>
  <c r="B9" i="6"/>
  <c r="B10" i="6"/>
  <c r="B11" i="6"/>
  <c r="B12" i="6"/>
  <c r="B13" i="6"/>
  <c r="B14" i="6"/>
  <c r="B15" i="6"/>
  <c r="B16" i="6"/>
  <c r="B17" i="6"/>
  <c r="B18" i="6"/>
  <c r="B19" i="6"/>
  <c r="B20" i="6"/>
  <c r="B21" i="6"/>
  <c r="B22" i="6"/>
  <c r="B23" i="6"/>
  <c r="M5" i="6"/>
  <c r="K5" i="6"/>
  <c r="G5" i="6"/>
  <c r="BN53" i="5"/>
  <c r="BM53" i="5"/>
  <c r="BL53" i="5"/>
  <c r="BF53" i="5"/>
  <c r="BE53" i="5"/>
  <c r="BD53" i="5"/>
  <c r="BC53" i="5"/>
  <c r="BB53" i="5"/>
  <c r="BA53" i="5"/>
  <c r="AZ53" i="5"/>
  <c r="AY53" i="5"/>
  <c r="AX53" i="5"/>
  <c r="AW53" i="5"/>
  <c r="AV53" i="5"/>
  <c r="U53" i="5"/>
  <c r="T53" i="5"/>
  <c r="S53" i="5"/>
  <c r="AY39" i="5"/>
  <c r="AX39" i="5"/>
  <c r="AW39" i="5"/>
  <c r="AV39" i="5"/>
  <c r="U39" i="5"/>
  <c r="T39" i="5"/>
  <c r="S39" i="5"/>
  <c r="BN24" i="5"/>
  <c r="BM24" i="5"/>
  <c r="BL24" i="5"/>
  <c r="BF24" i="5"/>
  <c r="BE24" i="5"/>
  <c r="BD24" i="5"/>
  <c r="BC24" i="5"/>
  <c r="BB24" i="5"/>
  <c r="BA24" i="5"/>
  <c r="BA5" i="5" s="1"/>
  <c r="AZ24" i="5"/>
  <c r="AY24" i="5"/>
  <c r="AX24" i="5"/>
  <c r="AW24" i="5"/>
  <c r="AV24" i="5"/>
  <c r="U24" i="5"/>
  <c r="T24" i="5"/>
  <c r="S24" i="5"/>
  <c r="BN6" i="5"/>
  <c r="BM6" i="5"/>
  <c r="BL6" i="5"/>
  <c r="BK6" i="5"/>
  <c r="BK5" i="5" s="1"/>
  <c r="BJ6" i="5"/>
  <c r="BJ5" i="5" s="1"/>
  <c r="BI6" i="5"/>
  <c r="BI5" i="5" s="1"/>
  <c r="BH6" i="5"/>
  <c r="BH5" i="5" s="1"/>
  <c r="BG6" i="5"/>
  <c r="BG5" i="5" s="1"/>
  <c r="BF6" i="5"/>
  <c r="BE6" i="5"/>
  <c r="BD6" i="5"/>
  <c r="BC6" i="5"/>
  <c r="BB6" i="5"/>
  <c r="BB5" i="5" s="1"/>
  <c r="T6" i="5"/>
  <c r="S6" i="5"/>
  <c r="B9" i="4"/>
  <c r="C9" i="4"/>
  <c r="D9" i="4"/>
  <c r="E9" i="4"/>
  <c r="F9" i="4"/>
  <c r="G9" i="4"/>
  <c r="H9" i="4"/>
  <c r="I9" i="4"/>
  <c r="J9" i="4"/>
  <c r="K9" i="4"/>
  <c r="L9" i="4"/>
  <c r="B10" i="4"/>
  <c r="C10" i="4"/>
  <c r="D10" i="4"/>
  <c r="E10" i="4"/>
  <c r="F10" i="4"/>
  <c r="G10" i="4"/>
  <c r="H10" i="4"/>
  <c r="I10" i="4"/>
  <c r="J10" i="4"/>
  <c r="K10" i="4"/>
  <c r="L10" i="4"/>
  <c r="B11" i="4"/>
  <c r="C11" i="4"/>
  <c r="D11" i="4"/>
  <c r="E11" i="4"/>
  <c r="F11" i="4"/>
  <c r="G11" i="4"/>
  <c r="H11" i="4"/>
  <c r="I11" i="4"/>
  <c r="J11" i="4"/>
  <c r="K11" i="4"/>
  <c r="L11" i="4"/>
  <c r="B12" i="4"/>
  <c r="C12" i="4"/>
  <c r="D12" i="4"/>
  <c r="E12" i="4"/>
  <c r="F12" i="4"/>
  <c r="G12" i="4"/>
  <c r="H12" i="4"/>
  <c r="I12" i="4"/>
  <c r="J12" i="4"/>
  <c r="K12" i="4"/>
  <c r="L12" i="4"/>
  <c r="B13" i="4"/>
  <c r="C13" i="4"/>
  <c r="D13" i="4"/>
  <c r="E13" i="4"/>
  <c r="F13" i="4"/>
  <c r="G13" i="4"/>
  <c r="H13" i="4"/>
  <c r="I13" i="4"/>
  <c r="J13" i="4"/>
  <c r="K13" i="4"/>
  <c r="L13" i="4"/>
  <c r="B14" i="4"/>
  <c r="C14" i="4"/>
  <c r="D14" i="4"/>
  <c r="E14" i="4"/>
  <c r="F14" i="4"/>
  <c r="G14" i="4"/>
  <c r="H14" i="4"/>
  <c r="I14" i="4"/>
  <c r="J14" i="4"/>
  <c r="K14" i="4"/>
  <c r="L14" i="4"/>
  <c r="B15" i="4"/>
  <c r="C15" i="4"/>
  <c r="D15" i="4"/>
  <c r="E15" i="4"/>
  <c r="F15" i="4"/>
  <c r="G15" i="4"/>
  <c r="H15" i="4"/>
  <c r="I15" i="4"/>
  <c r="J15" i="4"/>
  <c r="K15" i="4"/>
  <c r="L15" i="4"/>
  <c r="B16" i="4"/>
  <c r="C16" i="4"/>
  <c r="D16" i="4"/>
  <c r="E16" i="4"/>
  <c r="F16" i="4"/>
  <c r="G16" i="4"/>
  <c r="H16" i="4"/>
  <c r="I16" i="4"/>
  <c r="J16" i="4"/>
  <c r="K16" i="4"/>
  <c r="L16" i="4"/>
  <c r="B17" i="4"/>
  <c r="C17" i="4"/>
  <c r="D17" i="4"/>
  <c r="E17" i="4"/>
  <c r="F17" i="4"/>
  <c r="G17" i="4"/>
  <c r="H17" i="4"/>
  <c r="I17" i="4"/>
  <c r="J17" i="4"/>
  <c r="K17" i="4"/>
  <c r="L17" i="4"/>
  <c r="B18" i="4"/>
  <c r="C18" i="4"/>
  <c r="D18" i="4"/>
  <c r="E18" i="4"/>
  <c r="F18" i="4"/>
  <c r="G18" i="4"/>
  <c r="H18" i="4"/>
  <c r="I18" i="4"/>
  <c r="J18" i="4"/>
  <c r="K18" i="4"/>
  <c r="L18" i="4"/>
  <c r="B19" i="4"/>
  <c r="C19" i="4"/>
  <c r="D19" i="4"/>
  <c r="E19" i="4"/>
  <c r="F19" i="4"/>
  <c r="G19" i="4"/>
  <c r="H19" i="4"/>
  <c r="I19" i="4"/>
  <c r="J19" i="4"/>
  <c r="K19" i="4"/>
  <c r="L19" i="4"/>
  <c r="B20" i="4"/>
  <c r="C20" i="4"/>
  <c r="D20" i="4"/>
  <c r="E20" i="4"/>
  <c r="F20" i="4"/>
  <c r="G20" i="4"/>
  <c r="H20" i="4"/>
  <c r="I20" i="4"/>
  <c r="J20" i="4"/>
  <c r="K20" i="4"/>
  <c r="L20" i="4"/>
  <c r="B21" i="4"/>
  <c r="C21" i="4"/>
  <c r="D21" i="4"/>
  <c r="E21" i="4"/>
  <c r="F21" i="4"/>
  <c r="G21" i="4"/>
  <c r="H21" i="4"/>
  <c r="I21" i="4"/>
  <c r="J21" i="4"/>
  <c r="K21" i="4"/>
  <c r="L21" i="4"/>
  <c r="B22" i="4"/>
  <c r="C22" i="4"/>
  <c r="D22" i="4"/>
  <c r="E22" i="4"/>
  <c r="F22" i="4"/>
  <c r="G22" i="4"/>
  <c r="H22" i="4"/>
  <c r="I22" i="4"/>
  <c r="J22" i="4"/>
  <c r="K22" i="4"/>
  <c r="L22" i="4"/>
  <c r="B23" i="4"/>
  <c r="C23" i="4"/>
  <c r="D23" i="4"/>
  <c r="E23" i="4"/>
  <c r="F23" i="4"/>
  <c r="G23" i="4"/>
  <c r="H23" i="4"/>
  <c r="I23" i="4"/>
  <c r="J23" i="4"/>
  <c r="K23" i="4"/>
  <c r="L23" i="4"/>
  <c r="B24" i="4"/>
  <c r="C24" i="4"/>
  <c r="D24" i="4"/>
  <c r="E24" i="4"/>
  <c r="F24" i="4"/>
  <c r="G24" i="4"/>
  <c r="H24" i="4"/>
  <c r="I24" i="4"/>
  <c r="J24" i="4"/>
  <c r="K24" i="4"/>
  <c r="L24" i="4"/>
  <c r="B27" i="4"/>
  <c r="C27" i="4"/>
  <c r="D27" i="4"/>
  <c r="E27" i="4"/>
  <c r="F27" i="4"/>
  <c r="G27" i="4"/>
  <c r="H27" i="4"/>
  <c r="I27" i="4"/>
  <c r="J27" i="4"/>
  <c r="K27" i="4"/>
  <c r="L27" i="4"/>
  <c r="B28" i="4"/>
  <c r="C28" i="4"/>
  <c r="D28" i="4"/>
  <c r="E28" i="4"/>
  <c r="F28" i="4"/>
  <c r="G28" i="4"/>
  <c r="H28" i="4"/>
  <c r="I28" i="4"/>
  <c r="J28" i="4"/>
  <c r="K28" i="4"/>
  <c r="L28" i="4"/>
  <c r="B29" i="4"/>
  <c r="C29" i="4"/>
  <c r="D29" i="4"/>
  <c r="E29" i="4"/>
  <c r="F29" i="4"/>
  <c r="G29" i="4"/>
  <c r="H29" i="4"/>
  <c r="I29" i="4"/>
  <c r="J29" i="4"/>
  <c r="K29" i="4"/>
  <c r="L29" i="4"/>
  <c r="B30" i="4"/>
  <c r="C30" i="4"/>
  <c r="D30" i="4"/>
  <c r="E30" i="4"/>
  <c r="F30" i="4"/>
  <c r="G30" i="4"/>
  <c r="H30" i="4"/>
  <c r="I30" i="4"/>
  <c r="J30" i="4"/>
  <c r="K30" i="4"/>
  <c r="L30" i="4"/>
  <c r="B31" i="4"/>
  <c r="C31" i="4"/>
  <c r="D31" i="4"/>
  <c r="E31" i="4"/>
  <c r="F31" i="4"/>
  <c r="G31" i="4"/>
  <c r="H31" i="4"/>
  <c r="I31" i="4"/>
  <c r="J31" i="4"/>
  <c r="K31" i="4"/>
  <c r="L31" i="4"/>
  <c r="B32" i="4"/>
  <c r="C32" i="4"/>
  <c r="D32" i="4"/>
  <c r="E32" i="4"/>
  <c r="F32" i="4"/>
  <c r="G32" i="4"/>
  <c r="H32" i="4"/>
  <c r="I32" i="4"/>
  <c r="J32" i="4"/>
  <c r="K32" i="4"/>
  <c r="L32" i="4"/>
  <c r="B33" i="4"/>
  <c r="C33" i="4"/>
  <c r="D33" i="4"/>
  <c r="E33" i="4"/>
  <c r="F33" i="4"/>
  <c r="G33" i="4"/>
  <c r="H33" i="4"/>
  <c r="I33" i="4"/>
  <c r="J33" i="4"/>
  <c r="K33" i="4"/>
  <c r="L33" i="4"/>
  <c r="B34" i="4"/>
  <c r="C34" i="4"/>
  <c r="D34" i="4"/>
  <c r="E34" i="4"/>
  <c r="F34" i="4"/>
  <c r="G34" i="4"/>
  <c r="H34" i="4"/>
  <c r="I34" i="4"/>
  <c r="J34" i="4"/>
  <c r="K34" i="4"/>
  <c r="L34" i="4"/>
  <c r="B35" i="4"/>
  <c r="C35" i="4"/>
  <c r="D35" i="4"/>
  <c r="E35" i="4"/>
  <c r="F35" i="4"/>
  <c r="G35" i="4"/>
  <c r="H35" i="4"/>
  <c r="I35" i="4"/>
  <c r="J35" i="4"/>
  <c r="K35" i="4"/>
  <c r="L35" i="4"/>
  <c r="B36" i="4"/>
  <c r="C36" i="4"/>
  <c r="D36" i="4"/>
  <c r="E36" i="4"/>
  <c r="F36" i="4"/>
  <c r="G36" i="4"/>
  <c r="H36" i="4"/>
  <c r="I36" i="4"/>
  <c r="J36" i="4"/>
  <c r="K36" i="4"/>
  <c r="L36" i="4"/>
  <c r="B37" i="4"/>
  <c r="C37" i="4"/>
  <c r="D37" i="4"/>
  <c r="E37" i="4"/>
  <c r="F37" i="4"/>
  <c r="G37" i="4"/>
  <c r="H37" i="4"/>
  <c r="I37" i="4"/>
  <c r="J37" i="4"/>
  <c r="K37" i="4"/>
  <c r="L37" i="4"/>
  <c r="B38" i="4"/>
  <c r="C38" i="4"/>
  <c r="D38" i="4"/>
  <c r="E38" i="4"/>
  <c r="F38" i="4"/>
  <c r="G38" i="4"/>
  <c r="H38" i="4"/>
  <c r="I38" i="4"/>
  <c r="J38" i="4"/>
  <c r="K38" i="4"/>
  <c r="L38" i="4"/>
  <c r="B39" i="4"/>
  <c r="C39" i="4"/>
  <c r="D39" i="4"/>
  <c r="E39" i="4"/>
  <c r="F39" i="4"/>
  <c r="G39" i="4"/>
  <c r="H39" i="4"/>
  <c r="I39" i="4"/>
  <c r="J39" i="4"/>
  <c r="K39" i="4"/>
  <c r="L39" i="4"/>
  <c r="B42" i="4"/>
  <c r="C42" i="4"/>
  <c r="D42" i="4"/>
  <c r="E42" i="4"/>
  <c r="F42" i="4"/>
  <c r="G42" i="4"/>
  <c r="H42" i="4"/>
  <c r="I42" i="4"/>
  <c r="J42" i="4"/>
  <c r="K42" i="4"/>
  <c r="L42" i="4"/>
  <c r="B43" i="4"/>
  <c r="C43" i="4"/>
  <c r="D43" i="4"/>
  <c r="E43" i="4"/>
  <c r="F43" i="4"/>
  <c r="G43" i="4"/>
  <c r="H43" i="4"/>
  <c r="I43" i="4"/>
  <c r="J43" i="4"/>
  <c r="K43" i="4"/>
  <c r="L43" i="4"/>
  <c r="B44" i="4"/>
  <c r="C44" i="4"/>
  <c r="D44" i="4"/>
  <c r="E44" i="4"/>
  <c r="F44" i="4"/>
  <c r="G44" i="4"/>
  <c r="H44" i="4"/>
  <c r="I44" i="4"/>
  <c r="J44" i="4"/>
  <c r="K44" i="4"/>
  <c r="L44" i="4"/>
  <c r="B45" i="4"/>
  <c r="C45" i="4"/>
  <c r="D45" i="4"/>
  <c r="E45" i="4"/>
  <c r="F45" i="4"/>
  <c r="G45" i="4"/>
  <c r="H45" i="4"/>
  <c r="I45" i="4"/>
  <c r="J45" i="4"/>
  <c r="K45" i="4"/>
  <c r="L45" i="4"/>
  <c r="B46" i="4"/>
  <c r="C46" i="4"/>
  <c r="D46" i="4"/>
  <c r="E46" i="4"/>
  <c r="F46" i="4"/>
  <c r="G46" i="4"/>
  <c r="H46" i="4"/>
  <c r="I46" i="4"/>
  <c r="J46" i="4"/>
  <c r="K46" i="4"/>
  <c r="L46" i="4"/>
  <c r="B47" i="4"/>
  <c r="C47" i="4"/>
  <c r="D47" i="4"/>
  <c r="E47" i="4"/>
  <c r="F47" i="4"/>
  <c r="G47" i="4"/>
  <c r="H47" i="4"/>
  <c r="I47" i="4"/>
  <c r="J47" i="4"/>
  <c r="K47" i="4"/>
  <c r="L47" i="4"/>
  <c r="B48" i="4"/>
  <c r="C48" i="4"/>
  <c r="D48" i="4"/>
  <c r="E48" i="4"/>
  <c r="F48" i="4"/>
  <c r="G48" i="4"/>
  <c r="H48" i="4"/>
  <c r="I48" i="4"/>
  <c r="J48" i="4"/>
  <c r="K48" i="4"/>
  <c r="L48" i="4"/>
  <c r="B49" i="4"/>
  <c r="C49" i="4"/>
  <c r="D49" i="4"/>
  <c r="E49" i="4"/>
  <c r="F49" i="4"/>
  <c r="G49" i="4"/>
  <c r="H49" i="4"/>
  <c r="I49" i="4"/>
  <c r="J49" i="4"/>
  <c r="K49" i="4"/>
  <c r="L49" i="4"/>
  <c r="B50" i="4"/>
  <c r="C50" i="4"/>
  <c r="D50" i="4"/>
  <c r="E50" i="4"/>
  <c r="F50" i="4"/>
  <c r="G50" i="4"/>
  <c r="H50" i="4"/>
  <c r="I50" i="4"/>
  <c r="J50" i="4"/>
  <c r="K50" i="4"/>
  <c r="L50" i="4"/>
  <c r="B51" i="4"/>
  <c r="C51" i="4"/>
  <c r="D51" i="4"/>
  <c r="E51" i="4"/>
  <c r="F51" i="4"/>
  <c r="G51" i="4"/>
  <c r="H51" i="4"/>
  <c r="I51" i="4"/>
  <c r="J51" i="4"/>
  <c r="K51" i="4"/>
  <c r="L51" i="4"/>
  <c r="B52" i="4"/>
  <c r="C52" i="4"/>
  <c r="D52" i="4"/>
  <c r="E52" i="4"/>
  <c r="F52" i="4"/>
  <c r="G52" i="4"/>
  <c r="H52" i="4"/>
  <c r="I52" i="4"/>
  <c r="J52" i="4"/>
  <c r="K52" i="4"/>
  <c r="L52" i="4"/>
  <c r="B53" i="4"/>
  <c r="C53" i="4"/>
  <c r="D53" i="4"/>
  <c r="E53" i="4"/>
  <c r="F53" i="4"/>
  <c r="G53" i="4"/>
  <c r="H53" i="4"/>
  <c r="I53" i="4"/>
  <c r="J53" i="4"/>
  <c r="K53" i="4"/>
  <c r="L53" i="4"/>
  <c r="B56" i="4"/>
  <c r="C56" i="4"/>
  <c r="D56" i="4"/>
  <c r="E56" i="4"/>
  <c r="F56" i="4"/>
  <c r="G56" i="4"/>
  <c r="H56" i="4"/>
  <c r="I56" i="4"/>
  <c r="J56" i="4"/>
  <c r="K56" i="4"/>
  <c r="L56" i="4"/>
  <c r="B57" i="4"/>
  <c r="C57" i="4"/>
  <c r="D57" i="4"/>
  <c r="E57" i="4"/>
  <c r="F57" i="4"/>
  <c r="G57" i="4"/>
  <c r="H57" i="4"/>
  <c r="I57" i="4"/>
  <c r="J57" i="4"/>
  <c r="K57" i="4"/>
  <c r="L57" i="4"/>
  <c r="B58" i="4"/>
  <c r="C58" i="4"/>
  <c r="D58" i="4"/>
  <c r="E58" i="4"/>
  <c r="F58" i="4"/>
  <c r="G58" i="4"/>
  <c r="H58" i="4"/>
  <c r="I58" i="4"/>
  <c r="J58" i="4"/>
  <c r="K58" i="4"/>
  <c r="L58" i="4"/>
  <c r="B59" i="4"/>
  <c r="C59" i="4"/>
  <c r="D59" i="4"/>
  <c r="E59" i="4"/>
  <c r="F59" i="4"/>
  <c r="G59" i="4"/>
  <c r="H59" i="4"/>
  <c r="I59" i="4"/>
  <c r="J59" i="4"/>
  <c r="K59" i="4"/>
  <c r="L59" i="4"/>
  <c r="B60" i="4"/>
  <c r="C60" i="4"/>
  <c r="D60" i="4"/>
  <c r="E60" i="4"/>
  <c r="F60" i="4"/>
  <c r="G60" i="4"/>
  <c r="H60" i="4"/>
  <c r="I60" i="4"/>
  <c r="J60" i="4"/>
  <c r="K60" i="4"/>
  <c r="L60" i="4"/>
  <c r="B61" i="4"/>
  <c r="C61" i="4"/>
  <c r="D61" i="4"/>
  <c r="E61" i="4"/>
  <c r="F61" i="4"/>
  <c r="G61" i="4"/>
  <c r="H61" i="4"/>
  <c r="I61" i="4"/>
  <c r="J61" i="4"/>
  <c r="K61" i="4"/>
  <c r="L61" i="4"/>
  <c r="B62" i="4"/>
  <c r="C62" i="4"/>
  <c r="D62" i="4"/>
  <c r="E62" i="4"/>
  <c r="F62" i="4"/>
  <c r="G62" i="4"/>
  <c r="H62" i="4"/>
  <c r="I62" i="4"/>
  <c r="J62" i="4"/>
  <c r="K62" i="4"/>
  <c r="L62" i="4"/>
  <c r="B63" i="4"/>
  <c r="C63" i="4"/>
  <c r="D63" i="4"/>
  <c r="E63" i="4"/>
  <c r="F63" i="4"/>
  <c r="G63" i="4"/>
  <c r="H63" i="4"/>
  <c r="I63" i="4"/>
  <c r="J63" i="4"/>
  <c r="K63" i="4"/>
  <c r="L63" i="4"/>
  <c r="B64" i="4"/>
  <c r="C64" i="4"/>
  <c r="D64" i="4"/>
  <c r="E64" i="4"/>
  <c r="F64" i="4"/>
  <c r="G64" i="4"/>
  <c r="H64" i="4"/>
  <c r="I64" i="4"/>
  <c r="J64" i="4"/>
  <c r="K64" i="4"/>
  <c r="L64" i="4"/>
  <c r="BJ54" i="1"/>
  <c r="BI54" i="1"/>
  <c r="BH54" i="1"/>
  <c r="BG54" i="1"/>
  <c r="BF54" i="1"/>
  <c r="BE54" i="1"/>
  <c r="BD54" i="1"/>
  <c r="BC54" i="1"/>
  <c r="BB54" i="1"/>
  <c r="BA54" i="1"/>
  <c r="AZ54" i="1"/>
  <c r="AY54" i="1"/>
  <c r="J54" i="4" s="1"/>
  <c r="AX54" i="1"/>
  <c r="AW54" i="1"/>
  <c r="AS53" i="6" s="1"/>
  <c r="AV54" i="1"/>
  <c r="AU54" i="1"/>
  <c r="AQ53" i="6" s="1"/>
  <c r="AT54" i="1"/>
  <c r="AP53" i="6" s="1"/>
  <c r="AS54" i="1"/>
  <c r="D54" i="4" s="1"/>
  <c r="AR54" i="1"/>
  <c r="C54" i="4" s="1"/>
  <c r="AQ54" i="1"/>
  <c r="B54" i="4" s="1"/>
  <c r="AP54" i="1"/>
  <c r="AO54" i="1"/>
  <c r="AN54" i="1"/>
  <c r="AM54" i="1"/>
  <c r="AL54" i="1"/>
  <c r="AK54" i="1"/>
  <c r="AJ54" i="1"/>
  <c r="AI54" i="1"/>
  <c r="AH54" i="1"/>
  <c r="AG54" i="1"/>
  <c r="AF54" i="1"/>
  <c r="AE54" i="1"/>
  <c r="AD54" i="1"/>
  <c r="AC54" i="1"/>
  <c r="AA54" i="1"/>
  <c r="Z54" i="1"/>
  <c r="Y54" i="1"/>
  <c r="X54" i="1"/>
  <c r="W54" i="1"/>
  <c r="V54" i="1"/>
  <c r="U54" i="1"/>
  <c r="T54" i="1"/>
  <c r="S54" i="1"/>
  <c r="R54" i="1"/>
  <c r="R55" i="1" s="1"/>
  <c r="Q54" i="1"/>
  <c r="Q55" i="1" s="1"/>
  <c r="P54" i="1"/>
  <c r="P55" i="1" s="1"/>
  <c r="O54" i="1"/>
  <c r="O55" i="1" s="1"/>
  <c r="N54" i="1"/>
  <c r="N55" i="1" s="1"/>
  <c r="M54" i="1"/>
  <c r="M55" i="1" s="1"/>
  <c r="L54" i="1"/>
  <c r="L55" i="1" s="1"/>
  <c r="K54" i="1"/>
  <c r="K55" i="1" s="1"/>
  <c r="J54" i="1"/>
  <c r="J55" i="1" s="1"/>
  <c r="I54" i="1"/>
  <c r="I55" i="1" s="1"/>
  <c r="H54" i="1"/>
  <c r="H55" i="1" s="1"/>
  <c r="G54" i="1"/>
  <c r="G55" i="1" s="1"/>
  <c r="F54" i="1"/>
  <c r="B53" i="6" s="1"/>
  <c r="E54" i="1"/>
  <c r="E55" i="1" s="1"/>
  <c r="D54" i="1"/>
  <c r="D55" i="1" s="1"/>
  <c r="C54" i="1"/>
  <c r="C55" i="1" s="1"/>
  <c r="B54" i="1"/>
  <c r="B55" i="1" s="1"/>
  <c r="BJ40" i="1"/>
  <c r="BI40" i="1"/>
  <c r="BH40" i="1"/>
  <c r="BG40" i="1"/>
  <c r="BF40" i="1"/>
  <c r="BE40" i="1"/>
  <c r="BD40" i="1"/>
  <c r="BC40" i="1"/>
  <c r="BB40" i="1"/>
  <c r="BA40" i="1"/>
  <c r="AZ40" i="1"/>
  <c r="AY40" i="1"/>
  <c r="J40" i="4" s="1"/>
  <c r="AX40" i="1"/>
  <c r="AW40" i="1"/>
  <c r="AS39" i="6" s="1"/>
  <c r="AV40" i="1"/>
  <c r="G40" i="4" s="1"/>
  <c r="AU40" i="1"/>
  <c r="AQ39" i="6" s="1"/>
  <c r="AT40" i="1"/>
  <c r="E40" i="4" s="1"/>
  <c r="AS40" i="1"/>
  <c r="D40" i="4" s="1"/>
  <c r="AR40" i="1"/>
  <c r="C40" i="4" s="1"/>
  <c r="AQ40" i="1"/>
  <c r="AM39" i="6" s="1"/>
  <c r="AP40" i="1"/>
  <c r="AO40" i="1"/>
  <c r="AK39" i="6" s="1"/>
  <c r="AN40" i="1"/>
  <c r="AJ39" i="6" s="1"/>
  <c r="AM40" i="1"/>
  <c r="AI39" i="6" s="1"/>
  <c r="AL40" i="1"/>
  <c r="AK40" i="1"/>
  <c r="AJ40" i="1"/>
  <c r="AI40" i="1"/>
  <c r="AH40" i="1"/>
  <c r="AG40" i="1"/>
  <c r="AF40" i="1"/>
  <c r="AE40" i="1"/>
  <c r="AD40" i="1"/>
  <c r="AC40" i="1"/>
  <c r="AB40" i="1"/>
  <c r="AA40" i="1"/>
  <c r="Z40" i="1"/>
  <c r="Y40" i="1"/>
  <c r="X40" i="1"/>
  <c r="W40" i="1"/>
  <c r="V40" i="1"/>
  <c r="U40" i="1"/>
  <c r="T40" i="1"/>
  <c r="S40" i="1"/>
  <c r="R40" i="1"/>
  <c r="R41" i="1" s="1"/>
  <c r="Q40" i="1"/>
  <c r="Q41" i="1" s="1"/>
  <c r="P40" i="1"/>
  <c r="P41" i="1" s="1"/>
  <c r="O40" i="1"/>
  <c r="O41" i="1" s="1"/>
  <c r="N40" i="1"/>
  <c r="N41" i="1" s="1"/>
  <c r="M40" i="1"/>
  <c r="M41" i="1" s="1"/>
  <c r="L40" i="1"/>
  <c r="L41" i="1" s="1"/>
  <c r="K40" i="1"/>
  <c r="K41" i="1" s="1"/>
  <c r="J40" i="1"/>
  <c r="J41" i="1" s="1"/>
  <c r="I40" i="1"/>
  <c r="I41" i="1" s="1"/>
  <c r="H40" i="1"/>
  <c r="H41" i="1" s="1"/>
  <c r="G40" i="1"/>
  <c r="G41" i="1" s="1"/>
  <c r="F40" i="1"/>
  <c r="E40" i="1"/>
  <c r="E41" i="1" s="1"/>
  <c r="D40" i="1"/>
  <c r="D41" i="1" s="1"/>
  <c r="C40" i="1"/>
  <c r="C41" i="1" s="1"/>
  <c r="B40" i="1"/>
  <c r="B41" i="1" s="1"/>
  <c r="BJ25" i="1"/>
  <c r="BI25" i="1"/>
  <c r="BH25" i="1"/>
  <c r="BG25" i="1"/>
  <c r="BF25" i="1"/>
  <c r="BE25" i="1"/>
  <c r="BD25" i="1"/>
  <c r="BC25" i="1"/>
  <c r="BB25" i="1"/>
  <c r="BA25" i="1"/>
  <c r="AZ25" i="1"/>
  <c r="AY25" i="1"/>
  <c r="J25" i="4" s="1"/>
  <c r="AX25" i="1"/>
  <c r="AW25" i="1"/>
  <c r="H25" i="4" s="1"/>
  <c r="AV25" i="1"/>
  <c r="AU25" i="1"/>
  <c r="AQ24" i="6" s="1"/>
  <c r="AT25" i="1"/>
  <c r="AP24" i="6" s="1"/>
  <c r="AS25" i="1"/>
  <c r="D25" i="4" s="1"/>
  <c r="AR25" i="1"/>
  <c r="C25" i="4" s="1"/>
  <c r="AQ25" i="1"/>
  <c r="B25" i="4" s="1"/>
  <c r="AP25" i="1"/>
  <c r="AO25" i="1"/>
  <c r="AN25" i="1"/>
  <c r="AM25" i="1"/>
  <c r="AL25" i="1"/>
  <c r="AK25" i="1"/>
  <c r="AJ25" i="1"/>
  <c r="AI25" i="1"/>
  <c r="AH25" i="1"/>
  <c r="AG25" i="1"/>
  <c r="AF25" i="1"/>
  <c r="AE25" i="1"/>
  <c r="AD25" i="1"/>
  <c r="AB25" i="1"/>
  <c r="S25" i="1"/>
  <c r="R25" i="1"/>
  <c r="R26" i="1" s="1"/>
  <c r="Q25" i="1"/>
  <c r="Q26" i="1" s="1"/>
  <c r="P25" i="1"/>
  <c r="P26" i="1" s="1"/>
  <c r="O25" i="1"/>
  <c r="O26" i="1" s="1"/>
  <c r="N25" i="1"/>
  <c r="N26" i="1" s="1"/>
  <c r="M25" i="1"/>
  <c r="M26" i="1" s="1"/>
  <c r="L25" i="1"/>
  <c r="L26" i="1" s="1"/>
  <c r="K25" i="1"/>
  <c r="K26" i="1" s="1"/>
  <c r="J25" i="1"/>
  <c r="J26" i="1" s="1"/>
  <c r="I25" i="1"/>
  <c r="I26" i="1" s="1"/>
  <c r="H25" i="1"/>
  <c r="H26" i="1" s="1"/>
  <c r="G25" i="1"/>
  <c r="G26" i="1" s="1"/>
  <c r="F25" i="1"/>
  <c r="F26" i="1" s="1"/>
  <c r="B25" i="6" s="1"/>
  <c r="E25" i="1"/>
  <c r="E26" i="1" s="1"/>
  <c r="D25" i="1"/>
  <c r="D26" i="1" s="1"/>
  <c r="C25" i="1"/>
  <c r="C26" i="1" s="1"/>
  <c r="B25" i="1"/>
  <c r="B26" i="1" s="1"/>
  <c r="BJ7" i="1"/>
  <c r="BI7" i="1"/>
  <c r="BH7" i="1"/>
  <c r="BG7" i="1"/>
  <c r="BF7" i="1"/>
  <c r="BE7" i="1"/>
  <c r="BD7" i="1"/>
  <c r="BC7" i="1"/>
  <c r="BB7" i="1"/>
  <c r="BA7" i="1"/>
  <c r="AZ7" i="1"/>
  <c r="AY7" i="1"/>
  <c r="J7" i="4" s="1"/>
  <c r="AX7" i="1"/>
  <c r="AW7" i="1"/>
  <c r="H7" i="4" s="1"/>
  <c r="AV7" i="1"/>
  <c r="G7" i="4" s="1"/>
  <c r="AU7" i="1"/>
  <c r="F7" i="4" s="1"/>
  <c r="AT7" i="1"/>
  <c r="E7" i="4" s="1"/>
  <c r="AS7" i="1"/>
  <c r="AR7" i="1"/>
  <c r="AQ7" i="1"/>
  <c r="B7" i="4" s="1"/>
  <c r="AP7" i="1"/>
  <c r="AO7" i="1"/>
  <c r="AN7" i="1"/>
  <c r="AM7" i="1"/>
  <c r="AL7" i="1"/>
  <c r="AK7" i="1"/>
  <c r="AJ7" i="1"/>
  <c r="AI7" i="1"/>
  <c r="AH7" i="1"/>
  <c r="AG7" i="1"/>
  <c r="AC6" i="6" s="1"/>
  <c r="AF7" i="1"/>
  <c r="AB6" i="6" s="1"/>
  <c r="AE7" i="1"/>
  <c r="AA6" i="6" s="1"/>
  <c r="AD7" i="1"/>
  <c r="AC7" i="1"/>
  <c r="Y6" i="6" s="1"/>
  <c r="AB7" i="1"/>
  <c r="AA7" i="1"/>
  <c r="Z7" i="1"/>
  <c r="Y7" i="1"/>
  <c r="U6" i="6" s="1"/>
  <c r="X7" i="1"/>
  <c r="T6" i="6" s="1"/>
  <c r="W7" i="1"/>
  <c r="S6" i="6" s="1"/>
  <c r="V7" i="1"/>
  <c r="U7" i="1"/>
  <c r="T7" i="1"/>
  <c r="P6" i="6" s="1"/>
  <c r="S7" i="1"/>
  <c r="R7" i="1"/>
  <c r="N6" i="6" s="1"/>
  <c r="Q7" i="1"/>
  <c r="Q8" i="1" s="1"/>
  <c r="P7" i="1"/>
  <c r="P8" i="1" s="1"/>
  <c r="O7" i="1"/>
  <c r="O8" i="1" s="1"/>
  <c r="N7" i="1"/>
  <c r="N8" i="1" s="1"/>
  <c r="M7" i="1"/>
  <c r="I6" i="6" s="1"/>
  <c r="L7" i="1"/>
  <c r="L8" i="1" s="1"/>
  <c r="K7" i="1"/>
  <c r="K8" i="1" s="1"/>
  <c r="J7" i="1"/>
  <c r="J8" i="1" s="1"/>
  <c r="I7" i="1"/>
  <c r="I8" i="1" s="1"/>
  <c r="H7" i="1"/>
  <c r="D6" i="6" s="1"/>
  <c r="G7" i="1"/>
  <c r="G8" i="1" s="1"/>
  <c r="F7" i="1"/>
  <c r="F8" i="1" s="1"/>
  <c r="E7" i="1"/>
  <c r="E8" i="1" s="1"/>
  <c r="D7" i="1"/>
  <c r="D8" i="1" s="1"/>
  <c r="C7" i="1"/>
  <c r="C8" i="1" s="1"/>
  <c r="B7" i="1"/>
  <c r="B8" i="1" s="1"/>
  <c r="G23" i="6"/>
  <c r="G22" i="6"/>
  <c r="G21" i="6"/>
  <c r="G20" i="6"/>
  <c r="G19" i="6"/>
  <c r="G18" i="6"/>
  <c r="G17" i="6"/>
  <c r="G16" i="6"/>
  <c r="G15" i="6"/>
  <c r="G14" i="6"/>
  <c r="G13" i="6"/>
  <c r="E12" i="6"/>
  <c r="E11" i="6"/>
  <c r="E10" i="6"/>
  <c r="E9" i="6"/>
  <c r="E8" i="6"/>
  <c r="AB60" i="1"/>
  <c r="AB54" i="1" s="1"/>
  <c r="AA38" i="1"/>
  <c r="AA25" i="1" s="1"/>
  <c r="T38" i="1"/>
  <c r="T25" i="1" s="1"/>
  <c r="U38" i="1"/>
  <c r="U25" i="1" s="1"/>
  <c r="V38" i="1"/>
  <c r="V25" i="1" s="1"/>
  <c r="W38" i="1"/>
  <c r="W25" i="1" s="1"/>
  <c r="X38" i="1"/>
  <c r="X25" i="1" s="1"/>
  <c r="Y38" i="1"/>
  <c r="Y25" i="1" s="1"/>
  <c r="Z38" i="1"/>
  <c r="Z25" i="1" s="1"/>
  <c r="AC38" i="1"/>
  <c r="AC25" i="1" s="1"/>
  <c r="J8" i="6"/>
  <c r="K9" i="6"/>
  <c r="J10" i="6"/>
  <c r="K11" i="6"/>
  <c r="J12" i="6"/>
  <c r="K13" i="6"/>
  <c r="K14" i="6"/>
  <c r="K15" i="6"/>
  <c r="K16" i="6"/>
  <c r="K17" i="6"/>
  <c r="K18" i="6"/>
  <c r="J19" i="6"/>
  <c r="K20" i="6"/>
  <c r="K21" i="6"/>
  <c r="K22" i="6"/>
  <c r="K23" i="6"/>
  <c r="M8" i="6"/>
  <c r="M9" i="6"/>
  <c r="M10" i="6"/>
  <c r="M11" i="6"/>
  <c r="M12" i="6"/>
  <c r="M13" i="6"/>
  <c r="M14" i="6"/>
  <c r="M15" i="6"/>
  <c r="M16" i="6"/>
  <c r="M17" i="6"/>
  <c r="M18" i="6"/>
  <c r="M19" i="6"/>
  <c r="M20" i="6"/>
  <c r="M21" i="6"/>
  <c r="M22" i="6"/>
  <c r="M23" i="6"/>
  <c r="K12" i="6"/>
  <c r="BU63" i="6" l="1"/>
  <c r="CX63" i="6"/>
  <c r="CR63" i="6"/>
  <c r="BU62" i="6"/>
  <c r="CX62" i="6"/>
  <c r="CR62" i="6"/>
  <c r="BU61" i="6"/>
  <c r="CX61" i="6"/>
  <c r="CR61" i="6"/>
  <c r="BU60" i="6"/>
  <c r="CX60" i="6"/>
  <c r="CR60" i="6"/>
  <c r="BU59" i="6"/>
  <c r="CX59" i="6"/>
  <c r="CR59" i="6"/>
  <c r="BU58" i="6"/>
  <c r="CX58" i="6"/>
  <c r="CR58" i="6"/>
  <c r="BU57" i="6"/>
  <c r="CX57" i="6"/>
  <c r="CR57" i="6"/>
  <c r="BU56" i="6"/>
  <c r="CX56" i="6"/>
  <c r="CR56" i="6"/>
  <c r="BU55" i="6"/>
  <c r="CX55" i="6"/>
  <c r="CR55" i="6"/>
  <c r="BU52" i="6"/>
  <c r="CX52" i="6"/>
  <c r="CR52" i="6"/>
  <c r="BU51" i="6"/>
  <c r="CX51" i="6"/>
  <c r="CR51" i="6"/>
  <c r="BU50" i="6"/>
  <c r="CX50" i="6"/>
  <c r="CR50" i="6"/>
  <c r="BU49" i="6"/>
  <c r="CX49" i="6"/>
  <c r="CR49" i="6"/>
  <c r="BU48" i="6"/>
  <c r="CX48" i="6"/>
  <c r="CR48" i="6"/>
  <c r="BU47" i="6"/>
  <c r="CX47" i="6"/>
  <c r="CR47" i="6"/>
  <c r="BU46" i="6"/>
  <c r="CX46" i="6"/>
  <c r="CR46" i="6"/>
  <c r="BU45" i="6"/>
  <c r="CX45" i="6"/>
  <c r="CR45" i="6"/>
  <c r="BU44" i="6"/>
  <c r="CX44" i="6"/>
  <c r="CR44" i="6"/>
  <c r="BU43" i="6"/>
  <c r="CX43" i="6"/>
  <c r="CR43" i="6"/>
  <c r="BU42" i="6"/>
  <c r="CX42" i="6"/>
  <c r="CR42" i="6"/>
  <c r="BU41" i="6"/>
  <c r="CX41" i="6"/>
  <c r="CR41" i="6"/>
  <c r="BU38" i="6"/>
  <c r="CX38" i="6"/>
  <c r="CR38" i="6"/>
  <c r="BU37" i="6"/>
  <c r="CX37" i="6"/>
  <c r="CR37" i="6"/>
  <c r="BU36" i="6"/>
  <c r="CX36" i="6"/>
  <c r="CR36" i="6"/>
  <c r="BU35" i="6"/>
  <c r="CX35" i="6"/>
  <c r="CR35" i="6"/>
  <c r="BU34" i="6"/>
  <c r="CX34" i="6"/>
  <c r="CR34" i="6"/>
  <c r="BU33" i="6"/>
  <c r="CX33" i="6"/>
  <c r="CR33" i="6"/>
  <c r="BU32" i="6"/>
  <c r="CX32" i="6"/>
  <c r="CR32" i="6"/>
  <c r="BU31" i="6"/>
  <c r="CX31" i="6"/>
  <c r="CR31" i="6"/>
  <c r="BU30" i="6"/>
  <c r="CX30" i="6"/>
  <c r="CR30" i="6"/>
  <c r="BU29" i="6"/>
  <c r="CX29" i="6"/>
  <c r="CR29" i="6"/>
  <c r="BU28" i="6"/>
  <c r="CX28" i="6"/>
  <c r="CR28" i="6"/>
  <c r="BU27" i="6"/>
  <c r="CX27" i="6"/>
  <c r="CR27" i="6"/>
  <c r="BU26" i="6"/>
  <c r="CX26" i="6"/>
  <c r="CR26" i="6"/>
  <c r="BU23" i="6"/>
  <c r="CX23" i="6"/>
  <c r="CR23" i="6"/>
  <c r="BU22" i="6"/>
  <c r="CX22" i="6"/>
  <c r="CR22" i="6"/>
  <c r="BU21" i="6"/>
  <c r="CX21" i="6"/>
  <c r="CR21" i="6"/>
  <c r="BU20" i="6"/>
  <c r="CX20" i="6"/>
  <c r="CR20" i="6"/>
  <c r="BU19" i="6"/>
  <c r="CX19" i="6"/>
  <c r="CR19" i="6"/>
  <c r="BU18" i="6"/>
  <c r="CX18" i="6"/>
  <c r="CR18" i="6"/>
  <c r="BU17" i="6"/>
  <c r="CX17" i="6"/>
  <c r="CR17" i="6"/>
  <c r="BU16" i="6"/>
  <c r="CX16" i="6"/>
  <c r="CR16" i="6"/>
  <c r="BU15" i="6"/>
  <c r="CX15" i="6"/>
  <c r="CR15" i="6"/>
  <c r="BU14" i="6"/>
  <c r="CX14" i="6"/>
  <c r="CR14" i="6"/>
  <c r="BU13" i="6"/>
  <c r="CX13" i="6"/>
  <c r="CR13" i="6"/>
  <c r="BU12" i="6"/>
  <c r="CX12" i="6"/>
  <c r="CR12" i="6"/>
  <c r="BU11" i="6"/>
  <c r="CX11" i="6"/>
  <c r="CR11" i="6"/>
  <c r="BU10" i="6"/>
  <c r="CX10" i="6"/>
  <c r="CR10" i="6"/>
  <c r="BU9" i="6"/>
  <c r="CX9" i="6"/>
  <c r="CR9" i="6"/>
  <c r="BU8" i="6"/>
  <c r="BX31" i="6" s="1"/>
  <c r="CX8" i="6"/>
  <c r="DA8" i="6" s="1"/>
  <c r="CR8" i="6"/>
  <c r="CU8" i="6" s="1"/>
  <c r="CL63" i="6"/>
  <c r="CL55" i="6"/>
  <c r="CL46" i="6"/>
  <c r="CL44" i="6"/>
  <c r="CL22" i="6"/>
  <c r="CL12" i="6"/>
  <c r="CL10" i="6"/>
  <c r="CL59" i="6"/>
  <c r="CL52" i="6"/>
  <c r="CL50" i="6"/>
  <c r="CL42" i="6"/>
  <c r="CL38" i="6"/>
  <c r="CL36" i="6"/>
  <c r="CL34" i="6"/>
  <c r="CL32" i="6"/>
  <c r="CL30" i="6"/>
  <c r="CL28" i="6"/>
  <c r="CL26" i="6"/>
  <c r="CL21" i="6"/>
  <c r="CL19" i="6"/>
  <c r="CL17" i="6"/>
  <c r="CL15" i="6"/>
  <c r="CL13" i="6"/>
  <c r="CL8" i="6"/>
  <c r="CL62" i="6"/>
  <c r="CL60" i="6"/>
  <c r="CL58" i="6"/>
  <c r="CL56" i="6"/>
  <c r="CL49" i="6"/>
  <c r="CL47" i="6"/>
  <c r="CL45" i="6"/>
  <c r="CL43" i="6"/>
  <c r="CL41" i="6"/>
  <c r="CL37" i="6"/>
  <c r="CL18" i="6"/>
  <c r="CL16" i="6"/>
  <c r="CL14" i="6"/>
  <c r="CL11" i="6"/>
  <c r="CL61" i="6"/>
  <c r="CL57" i="6"/>
  <c r="CL51" i="6"/>
  <c r="CL48" i="6"/>
  <c r="CL35" i="6"/>
  <c r="CL33" i="6"/>
  <c r="CL31" i="6"/>
  <c r="CL29" i="6"/>
  <c r="CL27" i="6"/>
  <c r="CL23" i="6"/>
  <c r="CL20" i="6"/>
  <c r="CL9" i="6"/>
  <c r="CG21" i="6"/>
  <c r="CG59" i="6"/>
  <c r="CG14" i="6"/>
  <c r="CG22" i="6"/>
  <c r="CG50" i="6"/>
  <c r="CG33" i="6"/>
  <c r="CG62" i="6"/>
  <c r="CF63" i="6"/>
  <c r="CF62" i="6"/>
  <c r="CF61" i="6"/>
  <c r="CF60" i="6"/>
  <c r="CF59" i="6"/>
  <c r="CF58" i="6"/>
  <c r="CF57" i="6"/>
  <c r="CF56" i="6"/>
  <c r="CF55" i="6"/>
  <c r="CF52" i="6"/>
  <c r="CF51" i="6"/>
  <c r="CF50" i="6"/>
  <c r="CF49" i="6"/>
  <c r="CF48" i="6"/>
  <c r="CF47" i="6"/>
  <c r="CF46" i="6"/>
  <c r="CF45" i="6"/>
  <c r="CF44" i="6"/>
  <c r="CF43" i="6"/>
  <c r="CF42" i="6"/>
  <c r="CF41" i="6"/>
  <c r="CF38" i="6"/>
  <c r="CF37" i="6"/>
  <c r="CF36" i="6"/>
  <c r="CF35" i="6"/>
  <c r="CF34" i="6"/>
  <c r="CF33" i="6"/>
  <c r="CF32" i="6"/>
  <c r="CF31" i="6"/>
  <c r="CF30" i="6"/>
  <c r="CF29" i="6"/>
  <c r="CF28" i="6"/>
  <c r="CF27" i="6"/>
  <c r="CF26" i="6"/>
  <c r="CF23" i="6"/>
  <c r="CF22" i="6"/>
  <c r="CF21" i="6"/>
  <c r="CF20" i="6"/>
  <c r="CF19" i="6"/>
  <c r="CF18" i="6"/>
  <c r="CF17" i="6"/>
  <c r="CF16" i="6"/>
  <c r="CF15" i="6"/>
  <c r="CF14" i="6"/>
  <c r="CF13" i="6"/>
  <c r="CF12" i="6"/>
  <c r="CF11" i="6"/>
  <c r="CF10" i="6"/>
  <c r="CF9" i="6"/>
  <c r="CF8" i="6"/>
  <c r="CG9" i="6"/>
  <c r="CG17" i="6"/>
  <c r="CG27" i="6"/>
  <c r="CG35" i="6"/>
  <c r="CG45" i="6"/>
  <c r="CG55" i="6"/>
  <c r="CG63" i="6"/>
  <c r="CG49" i="6"/>
  <c r="CG42" i="6"/>
  <c r="CG23" i="6"/>
  <c r="CG61" i="6"/>
  <c r="CG26" i="6"/>
  <c r="CG34" i="6"/>
  <c r="CG10" i="6"/>
  <c r="CG18" i="6"/>
  <c r="CG28" i="6"/>
  <c r="CG36" i="6"/>
  <c r="CG46" i="6"/>
  <c r="CG56" i="6"/>
  <c r="CG31" i="6"/>
  <c r="CG60" i="6"/>
  <c r="CG15" i="6"/>
  <c r="CG51" i="6"/>
  <c r="CG16" i="6"/>
  <c r="CG52" i="6"/>
  <c r="CG11" i="6"/>
  <c r="CG19" i="6"/>
  <c r="CG29" i="6"/>
  <c r="CG37" i="6"/>
  <c r="CG47" i="6"/>
  <c r="CG57" i="6"/>
  <c r="CG13" i="6"/>
  <c r="CG41" i="6"/>
  <c r="CG32" i="6"/>
  <c r="CG43" i="6"/>
  <c r="CG8" i="6"/>
  <c r="CG44" i="6"/>
  <c r="CG12" i="6"/>
  <c r="CG20" i="6"/>
  <c r="CG30" i="6"/>
  <c r="CG38" i="6"/>
  <c r="CG48" i="6"/>
  <c r="CG58" i="6"/>
  <c r="B39" i="6"/>
  <c r="BX46" i="6"/>
  <c r="BX29" i="6"/>
  <c r="CA16" i="6"/>
  <c r="CA52" i="6"/>
  <c r="CA9" i="6"/>
  <c r="CA27" i="6"/>
  <c r="CA55" i="6"/>
  <c r="CA10" i="6"/>
  <c r="CA46" i="6"/>
  <c r="CA15" i="6"/>
  <c r="CA23" i="6"/>
  <c r="CA33" i="6"/>
  <c r="CA43" i="6"/>
  <c r="CA51" i="6"/>
  <c r="CA61" i="6"/>
  <c r="BX47" i="6"/>
  <c r="BX28" i="6"/>
  <c r="BX12" i="6"/>
  <c r="CA26" i="6"/>
  <c r="CA62" i="6"/>
  <c r="CA17" i="6"/>
  <c r="CA63" i="6"/>
  <c r="CA36" i="6"/>
  <c r="CA11" i="6"/>
  <c r="CA19" i="6"/>
  <c r="CA29" i="6"/>
  <c r="CA37" i="6"/>
  <c r="CA47" i="6"/>
  <c r="CA57" i="6"/>
  <c r="BZ63" i="6"/>
  <c r="BZ62" i="6"/>
  <c r="BZ61" i="6"/>
  <c r="BZ60" i="6"/>
  <c r="BZ59" i="6"/>
  <c r="BZ58" i="6"/>
  <c r="BZ57" i="6"/>
  <c r="BZ56" i="6"/>
  <c r="BZ55" i="6"/>
  <c r="BZ52" i="6"/>
  <c r="BZ51" i="6"/>
  <c r="BZ50" i="6"/>
  <c r="BZ49" i="6"/>
  <c r="BZ48" i="6"/>
  <c r="BZ47" i="6"/>
  <c r="BZ46" i="6"/>
  <c r="BZ45" i="6"/>
  <c r="BZ44" i="6"/>
  <c r="BZ43" i="6"/>
  <c r="BZ42" i="6"/>
  <c r="BZ41" i="6"/>
  <c r="BZ38" i="6"/>
  <c r="BZ37" i="6"/>
  <c r="BZ36" i="6"/>
  <c r="BZ35" i="6"/>
  <c r="BZ34" i="6"/>
  <c r="BZ33" i="6"/>
  <c r="BZ32" i="6"/>
  <c r="BZ31" i="6"/>
  <c r="BZ30" i="6"/>
  <c r="BZ29" i="6"/>
  <c r="BZ28" i="6"/>
  <c r="BZ27" i="6"/>
  <c r="BZ26" i="6"/>
  <c r="BZ23" i="6"/>
  <c r="BZ22" i="6"/>
  <c r="BZ21" i="6"/>
  <c r="BZ20" i="6"/>
  <c r="BZ19" i="6"/>
  <c r="BZ18" i="6"/>
  <c r="BZ17" i="6"/>
  <c r="BZ16" i="6"/>
  <c r="BZ15" i="6"/>
  <c r="BZ14" i="6"/>
  <c r="BZ13" i="6"/>
  <c r="BZ12" i="6"/>
  <c r="BZ11" i="6"/>
  <c r="BZ10" i="6"/>
  <c r="BZ9" i="6"/>
  <c r="BZ8" i="6"/>
  <c r="CA12" i="6"/>
  <c r="CA20" i="6"/>
  <c r="CA30" i="6"/>
  <c r="CA38" i="6"/>
  <c r="CA48" i="6"/>
  <c r="CA58" i="6"/>
  <c r="BX45" i="6"/>
  <c r="BX22" i="6"/>
  <c r="BX11" i="6"/>
  <c r="CA34" i="6"/>
  <c r="CA45" i="6"/>
  <c r="CA18" i="6"/>
  <c r="BW62" i="6"/>
  <c r="BW61" i="6"/>
  <c r="BW60" i="6"/>
  <c r="BW59" i="6"/>
  <c r="BW58" i="6"/>
  <c r="BW57" i="6"/>
  <c r="BW56" i="6"/>
  <c r="BW55" i="6"/>
  <c r="BW52" i="6"/>
  <c r="BW51" i="6"/>
  <c r="BW50" i="6"/>
  <c r="BW49" i="6"/>
  <c r="BW48" i="6"/>
  <c r="BW47" i="6"/>
  <c r="BW46" i="6"/>
  <c r="BW45" i="6"/>
  <c r="BW44" i="6"/>
  <c r="BW43" i="6"/>
  <c r="BW42" i="6"/>
  <c r="BW41" i="6"/>
  <c r="BW38" i="6"/>
  <c r="BW37" i="6"/>
  <c r="BW36" i="6"/>
  <c r="BW35" i="6"/>
  <c r="BW34" i="6"/>
  <c r="BW33" i="6"/>
  <c r="BW32" i="6"/>
  <c r="BW31" i="6"/>
  <c r="BW30" i="6"/>
  <c r="BW29" i="6"/>
  <c r="BW28" i="6"/>
  <c r="BW27" i="6"/>
  <c r="BW26" i="6"/>
  <c r="BW23" i="6"/>
  <c r="BW22" i="6"/>
  <c r="BW21" i="6"/>
  <c r="BW20" i="6"/>
  <c r="BW19" i="6"/>
  <c r="BW18" i="6"/>
  <c r="BW17" i="6"/>
  <c r="BW16" i="6"/>
  <c r="BW15" i="6"/>
  <c r="BW14" i="6"/>
  <c r="BW13" i="6"/>
  <c r="BW12" i="6"/>
  <c r="BW11" i="6"/>
  <c r="BW10" i="6"/>
  <c r="BW9" i="6"/>
  <c r="BW8" i="6"/>
  <c r="CA13" i="6"/>
  <c r="CA21" i="6"/>
  <c r="CA31" i="6"/>
  <c r="CA41" i="6"/>
  <c r="CA49" i="6"/>
  <c r="CA59" i="6"/>
  <c r="BX57" i="6"/>
  <c r="BX52" i="6"/>
  <c r="BX35" i="6"/>
  <c r="BX27" i="6"/>
  <c r="BX20" i="6"/>
  <c r="BX17" i="6"/>
  <c r="CA8" i="6"/>
  <c r="CA44" i="6"/>
  <c r="CA35" i="6"/>
  <c r="CA28" i="6"/>
  <c r="CA56" i="6"/>
  <c r="CA14" i="6"/>
  <c r="CA22" i="6"/>
  <c r="CA32" i="6"/>
  <c r="CA42" i="6"/>
  <c r="CA50" i="6"/>
  <c r="CA60" i="6"/>
  <c r="BO63" i="6"/>
  <c r="BO60" i="6"/>
  <c r="BO57" i="6"/>
  <c r="BO52" i="6"/>
  <c r="BO49" i="6"/>
  <c r="BO46" i="6"/>
  <c r="BO42" i="6"/>
  <c r="BO37" i="6"/>
  <c r="BO34" i="6"/>
  <c r="BO31" i="6"/>
  <c r="BO30" i="6"/>
  <c r="BO27" i="6"/>
  <c r="BO26" i="6"/>
  <c r="BO21" i="6"/>
  <c r="BO19" i="6"/>
  <c r="BO17" i="6"/>
  <c r="BO15" i="6"/>
  <c r="BO12" i="6"/>
  <c r="BO9" i="6"/>
  <c r="BO62" i="6"/>
  <c r="BO59" i="6"/>
  <c r="BO56" i="6"/>
  <c r="BO51" i="6"/>
  <c r="BO50" i="6"/>
  <c r="BO47" i="6"/>
  <c r="BO44" i="6"/>
  <c r="BO41" i="6"/>
  <c r="BO36" i="6"/>
  <c r="BO33" i="6"/>
  <c r="BO29" i="6"/>
  <c r="BO23" i="6"/>
  <c r="BO20" i="6"/>
  <c r="BO16" i="6"/>
  <c r="BO14" i="6"/>
  <c r="BO10" i="6"/>
  <c r="BO8" i="6"/>
  <c r="BO61" i="6"/>
  <c r="BO58" i="6"/>
  <c r="BO55" i="6"/>
  <c r="BO48" i="6"/>
  <c r="BO45" i="6"/>
  <c r="BO43" i="6"/>
  <c r="BO38" i="6"/>
  <c r="BO35" i="6"/>
  <c r="BO32" i="6"/>
  <c r="BO28" i="6"/>
  <c r="BO22" i="6"/>
  <c r="BO18" i="6"/>
  <c r="BO13" i="6"/>
  <c r="BO11" i="6"/>
  <c r="BN63" i="6"/>
  <c r="BN62" i="6"/>
  <c r="BN61" i="6"/>
  <c r="BN60" i="6"/>
  <c r="BN59" i="6"/>
  <c r="BN58" i="6"/>
  <c r="BN57" i="6"/>
  <c r="BN56" i="6"/>
  <c r="BN55" i="6"/>
  <c r="BN52" i="6"/>
  <c r="BN51" i="6"/>
  <c r="BN50" i="6"/>
  <c r="BN49" i="6"/>
  <c r="BN48" i="6"/>
  <c r="BN47" i="6"/>
  <c r="BN46" i="6"/>
  <c r="BN45" i="6"/>
  <c r="BN44" i="6"/>
  <c r="BN43" i="6"/>
  <c r="BN42" i="6"/>
  <c r="BN41" i="6"/>
  <c r="BN38" i="6"/>
  <c r="BN37" i="6"/>
  <c r="BN36" i="6"/>
  <c r="BN35" i="6"/>
  <c r="BN34" i="6"/>
  <c r="BN33" i="6"/>
  <c r="BN32" i="6"/>
  <c r="BN31" i="6"/>
  <c r="BN30" i="6"/>
  <c r="BN29" i="6"/>
  <c r="BN28" i="6"/>
  <c r="BN27" i="6"/>
  <c r="BN26" i="6"/>
  <c r="BN23" i="6"/>
  <c r="BN22" i="6"/>
  <c r="BN21" i="6"/>
  <c r="BN20" i="6"/>
  <c r="BN19" i="6"/>
  <c r="BN18" i="6"/>
  <c r="BN17" i="6"/>
  <c r="BN16" i="6"/>
  <c r="BN15" i="6"/>
  <c r="BN14" i="6"/>
  <c r="BN13" i="6"/>
  <c r="BN12" i="6"/>
  <c r="BN11" i="6"/>
  <c r="BN10" i="6"/>
  <c r="BN9" i="6"/>
  <c r="BN8" i="6"/>
  <c r="F40" i="4"/>
  <c r="AR6" i="1"/>
  <c r="C6" i="4" s="1"/>
  <c r="AO53" i="6"/>
  <c r="AH53" i="6"/>
  <c r="AG53" i="6"/>
  <c r="W6" i="1"/>
  <c r="W55" i="1" s="1"/>
  <c r="AM24" i="6"/>
  <c r="AP39" i="6"/>
  <c r="AK6" i="1"/>
  <c r="AS6" i="1"/>
  <c r="AS41" i="1" s="1"/>
  <c r="I54" i="4"/>
  <c r="C7" i="4"/>
  <c r="BH63" i="6"/>
  <c r="BH62" i="6"/>
  <c r="BH61" i="6"/>
  <c r="BH60" i="6"/>
  <c r="BH59" i="6"/>
  <c r="BH58" i="6"/>
  <c r="BH57" i="6"/>
  <c r="BH56" i="6"/>
  <c r="BH55" i="6"/>
  <c r="BH52" i="6"/>
  <c r="BH51" i="6"/>
  <c r="BH50" i="6"/>
  <c r="BH49" i="6"/>
  <c r="BH48" i="6"/>
  <c r="BH47" i="6"/>
  <c r="BH46" i="6"/>
  <c r="BH45" i="6"/>
  <c r="BH44" i="6"/>
  <c r="BH43" i="6"/>
  <c r="BH42" i="6"/>
  <c r="BH41" i="6"/>
  <c r="BH38" i="6"/>
  <c r="BH37" i="6"/>
  <c r="BH36" i="6"/>
  <c r="BH35" i="6"/>
  <c r="BH34" i="6"/>
  <c r="BH33" i="6"/>
  <c r="BH32" i="6"/>
  <c r="BH31" i="6"/>
  <c r="BH30" i="6"/>
  <c r="BH29" i="6"/>
  <c r="BH28" i="6"/>
  <c r="BH27" i="6"/>
  <c r="BH26" i="6"/>
  <c r="BH23" i="6"/>
  <c r="BH22" i="6"/>
  <c r="BH21" i="6"/>
  <c r="BH20" i="6"/>
  <c r="BH19" i="6"/>
  <c r="BH18" i="6"/>
  <c r="BH17" i="6"/>
  <c r="BH16" i="6"/>
  <c r="BH15" i="6"/>
  <c r="BH14" i="6"/>
  <c r="BH13" i="6"/>
  <c r="BH12" i="6"/>
  <c r="BH11" i="6"/>
  <c r="BH10" i="6"/>
  <c r="BH9" i="6"/>
  <c r="BH8" i="6"/>
  <c r="AL6" i="1"/>
  <c r="AL55" i="1" s="1"/>
  <c r="BB6" i="1"/>
  <c r="BB8" i="1" s="1"/>
  <c r="U5" i="5"/>
  <c r="D5" i="6" s="1"/>
  <c r="AL24" i="6"/>
  <c r="AO39" i="6"/>
  <c r="AF53" i="6"/>
  <c r="AN53" i="6"/>
  <c r="I40" i="4"/>
  <c r="AV6" i="1"/>
  <c r="AV8" i="1" s="1"/>
  <c r="BI62" i="6"/>
  <c r="BI59" i="6"/>
  <c r="BI56" i="6"/>
  <c r="BI51" i="6"/>
  <c r="BI47" i="6"/>
  <c r="BI44" i="6"/>
  <c r="BI41" i="6"/>
  <c r="BI36" i="6"/>
  <c r="BI33" i="6"/>
  <c r="BI30" i="6"/>
  <c r="BI26" i="6"/>
  <c r="BI19" i="6"/>
  <c r="BI17" i="6"/>
  <c r="BI14" i="6"/>
  <c r="BI11" i="6"/>
  <c r="BI8" i="6"/>
  <c r="R8" i="1"/>
  <c r="H54" i="4"/>
  <c r="BD5" i="5"/>
  <c r="AG24" i="6"/>
  <c r="AX5" i="5"/>
  <c r="AO24" i="6"/>
  <c r="AR39" i="6"/>
  <c r="AE24" i="6"/>
  <c r="AV5" i="5"/>
  <c r="AN6" i="1"/>
  <c r="AN55" i="1" s="1"/>
  <c r="BC5" i="5"/>
  <c r="AN24" i="6"/>
  <c r="BI61" i="6"/>
  <c r="BI58" i="6"/>
  <c r="BI52" i="6"/>
  <c r="BI50" i="6"/>
  <c r="BI48" i="6"/>
  <c r="BI43" i="6"/>
  <c r="BI38" i="6"/>
  <c r="BI34" i="6"/>
  <c r="BI31" i="6"/>
  <c r="BI28" i="6"/>
  <c r="BI23" i="6"/>
  <c r="BI21" i="6"/>
  <c r="BI18" i="6"/>
  <c r="BI15" i="6"/>
  <c r="BI13" i="6"/>
  <c r="BI10" i="6"/>
  <c r="BI9" i="6"/>
  <c r="AH6" i="1"/>
  <c r="AH55" i="1" s="1"/>
  <c r="AP6" i="1"/>
  <c r="AP55" i="1" s="1"/>
  <c r="I7" i="4"/>
  <c r="I25" i="4"/>
  <c r="AG6" i="1"/>
  <c r="AC5" i="6" s="1"/>
  <c r="BE5" i="5"/>
  <c r="AY5" i="5"/>
  <c r="AG39" i="6"/>
  <c r="AF6" i="1"/>
  <c r="AB5" i="6" s="1"/>
  <c r="AF24" i="6"/>
  <c r="AW5" i="5"/>
  <c r="BI63" i="6"/>
  <c r="BI60" i="6"/>
  <c r="BI57" i="6"/>
  <c r="BI55" i="6"/>
  <c r="BI49" i="6"/>
  <c r="BI46" i="6"/>
  <c r="BI45" i="6"/>
  <c r="BI42" i="6"/>
  <c r="BI37" i="6"/>
  <c r="BI35" i="6"/>
  <c r="BI32" i="6"/>
  <c r="BI29" i="6"/>
  <c r="BI27" i="6"/>
  <c r="BI22" i="6"/>
  <c r="BI20" i="6"/>
  <c r="BI16" i="6"/>
  <c r="BI12" i="6"/>
  <c r="S6" i="1"/>
  <c r="O5" i="6" s="1"/>
  <c r="AA6" i="1"/>
  <c r="AA55" i="1" s="1"/>
  <c r="AI6" i="1"/>
  <c r="B24" i="6"/>
  <c r="AO6" i="1"/>
  <c r="AO55" i="1" s="1"/>
  <c r="S5" i="5"/>
  <c r="B5" i="6" s="1"/>
  <c r="BF5" i="5"/>
  <c r="AZ5" i="5"/>
  <c r="AH39" i="6"/>
  <c r="AW6" i="1"/>
  <c r="H6" i="4" s="1"/>
  <c r="Y6" i="1"/>
  <c r="Y26" i="1" s="1"/>
  <c r="Z6" i="1"/>
  <c r="Z55" i="1" s="1"/>
  <c r="H6" i="6"/>
  <c r="X6" i="1"/>
  <c r="X55" i="1" s="1"/>
  <c r="D7" i="4"/>
  <c r="AZ6" i="1"/>
  <c r="AZ8" i="1" s="1"/>
  <c r="AM6" i="1"/>
  <c r="E25" i="4"/>
  <c r="Q6" i="6"/>
  <c r="AT6" i="1"/>
  <c r="AT8" i="1" s="1"/>
  <c r="H40" i="4"/>
  <c r="BF6" i="1"/>
  <c r="BF26" i="1" s="1"/>
  <c r="U6" i="1"/>
  <c r="AC6" i="1"/>
  <c r="F54" i="4"/>
  <c r="G25" i="4"/>
  <c r="O6" i="6"/>
  <c r="W6" i="6"/>
  <c r="AK24" i="6"/>
  <c r="AS24" i="6"/>
  <c r="AF39" i="6"/>
  <c r="AN39" i="6"/>
  <c r="AL53" i="6"/>
  <c r="L25" i="4"/>
  <c r="H8" i="1"/>
  <c r="BI6" i="1"/>
  <c r="BI26" i="1" s="1"/>
  <c r="BH6" i="1"/>
  <c r="BH26" i="1" s="1"/>
  <c r="AE6" i="1"/>
  <c r="AE41" i="1" s="1"/>
  <c r="V6" i="1"/>
  <c r="V26" i="1" s="1"/>
  <c r="E54" i="4"/>
  <c r="F25" i="4"/>
  <c r="AE53" i="6"/>
  <c r="BE6" i="1"/>
  <c r="BE8" i="1" s="1"/>
  <c r="T6" i="1"/>
  <c r="P5" i="6" s="1"/>
  <c r="AB6" i="1"/>
  <c r="AB55" i="1" s="1"/>
  <c r="AJ6" i="1"/>
  <c r="AJ26" i="1" s="1"/>
  <c r="G54" i="4"/>
  <c r="B40" i="4"/>
  <c r="V6" i="6"/>
  <c r="AD6" i="6"/>
  <c r="AJ24" i="6"/>
  <c r="AR24" i="6"/>
  <c r="AE39" i="6"/>
  <c r="AK53" i="6"/>
  <c r="F41" i="1"/>
  <c r="B40" i="6" s="1"/>
  <c r="Z6" i="6"/>
  <c r="AU6" i="1"/>
  <c r="AU55" i="1" s="1"/>
  <c r="AD6" i="1"/>
  <c r="X6" i="6"/>
  <c r="AM53" i="6"/>
  <c r="AQ6" i="1"/>
  <c r="AQ55" i="1" s="1"/>
  <c r="L6" i="6"/>
  <c r="AI24" i="6"/>
  <c r="AL39" i="6"/>
  <c r="AJ53" i="6"/>
  <c r="AR53" i="6"/>
  <c r="BA6" i="1"/>
  <c r="BA26" i="1" s="1"/>
  <c r="R6" i="6"/>
  <c r="F55" i="1"/>
  <c r="BD6" i="1"/>
  <c r="BD55" i="1" s="1"/>
  <c r="M8" i="1"/>
  <c r="AH24" i="6"/>
  <c r="AI53" i="6"/>
  <c r="T5" i="5"/>
  <c r="C5" i="6" s="1"/>
  <c r="BM5" i="5"/>
  <c r="BL5" i="5"/>
  <c r="BN5" i="5"/>
  <c r="K8" i="6"/>
  <c r="BJ6" i="1"/>
  <c r="L54" i="4"/>
  <c r="AW53" i="6"/>
  <c r="L40" i="4"/>
  <c r="AW39" i="6"/>
  <c r="AW24" i="6"/>
  <c r="L7" i="4"/>
  <c r="BG6" i="1"/>
  <c r="K54" i="4"/>
  <c r="AV53" i="6"/>
  <c r="K40" i="4"/>
  <c r="AV39" i="6"/>
  <c r="K25" i="4"/>
  <c r="AV24" i="6"/>
  <c r="K7" i="4"/>
  <c r="BC6" i="1"/>
  <c r="AU53" i="6"/>
  <c r="AU39" i="6"/>
  <c r="AU24" i="6"/>
  <c r="AY6" i="1"/>
  <c r="AT53" i="6"/>
  <c r="AT39" i="6"/>
  <c r="AT24" i="6"/>
  <c r="AX6" i="1"/>
  <c r="J23" i="6"/>
  <c r="F23" i="6"/>
  <c r="J22" i="6"/>
  <c r="F22" i="6"/>
  <c r="J21" i="6"/>
  <c r="F21" i="6"/>
  <c r="J20" i="6"/>
  <c r="F20" i="6"/>
  <c r="F19" i="6"/>
  <c r="J18" i="6"/>
  <c r="F18" i="6"/>
  <c r="J17" i="6"/>
  <c r="F17" i="6"/>
  <c r="J16" i="6"/>
  <c r="F16" i="6"/>
  <c r="J15" i="6"/>
  <c r="F15" i="6"/>
  <c r="J14" i="6"/>
  <c r="F14" i="6"/>
  <c r="J13" i="6"/>
  <c r="F13" i="6"/>
  <c r="J11" i="6"/>
  <c r="J9" i="6"/>
  <c r="J5" i="6"/>
  <c r="F5" i="6"/>
  <c r="AE6" i="6"/>
  <c r="AT6" i="6"/>
  <c r="AR6" i="6"/>
  <c r="AP6" i="6"/>
  <c r="AN6" i="6"/>
  <c r="AL6" i="6"/>
  <c r="AJ6" i="6"/>
  <c r="AH6" i="6"/>
  <c r="AF6" i="6"/>
  <c r="AV6" i="6"/>
  <c r="B6" i="6"/>
  <c r="E23" i="6"/>
  <c r="E22" i="6"/>
  <c r="E21" i="6"/>
  <c r="E20" i="6"/>
  <c r="E19" i="6"/>
  <c r="E18" i="6"/>
  <c r="E17" i="6"/>
  <c r="E16" i="6"/>
  <c r="E15" i="6"/>
  <c r="E14" i="6"/>
  <c r="E13" i="6"/>
  <c r="C6" i="6"/>
  <c r="E5" i="6"/>
  <c r="AU6" i="6"/>
  <c r="AS6" i="6"/>
  <c r="AQ6" i="6"/>
  <c r="AO6" i="6"/>
  <c r="AM6" i="6"/>
  <c r="AK6" i="6"/>
  <c r="AI6" i="6"/>
  <c r="AG6" i="6"/>
  <c r="AW6" i="6"/>
  <c r="E6" i="6"/>
  <c r="M6" i="6"/>
  <c r="J6" i="6"/>
  <c r="K19" i="6"/>
  <c r="K10" i="6"/>
  <c r="F8" i="6"/>
  <c r="F9" i="6"/>
  <c r="F10" i="6"/>
  <c r="F11" i="6"/>
  <c r="F12" i="6"/>
  <c r="BX10" i="6" l="1"/>
  <c r="BX14" i="6"/>
  <c r="BX16" i="6"/>
  <c r="BX18" i="6"/>
  <c r="BX26" i="6"/>
  <c r="BX30" i="6"/>
  <c r="BX32" i="6"/>
  <c r="BX34" i="6"/>
  <c r="BX36" i="6"/>
  <c r="BX38" i="6"/>
  <c r="BX42" i="6"/>
  <c r="BX44" i="6"/>
  <c r="BX48" i="6"/>
  <c r="BX50" i="6"/>
  <c r="BX56" i="6"/>
  <c r="BX58" i="6"/>
  <c r="BX60" i="6"/>
  <c r="BX62" i="6"/>
  <c r="BX8" i="6"/>
  <c r="BX9" i="6"/>
  <c r="BX13" i="6"/>
  <c r="BX15" i="6"/>
  <c r="BX19" i="6"/>
  <c r="BX21" i="6"/>
  <c r="BX23" i="6"/>
  <c r="BX33" i="6"/>
  <c r="BX37" i="6"/>
  <c r="BX41" i="6"/>
  <c r="BX43" i="6"/>
  <c r="BX49" i="6"/>
  <c r="BX51" i="6"/>
  <c r="BX55" i="6"/>
  <c r="BX59" i="6"/>
  <c r="BX61" i="6"/>
  <c r="CO23" i="6"/>
  <c r="CO16" i="6"/>
  <c r="CU9" i="6"/>
  <c r="DA9" i="6"/>
  <c r="CU10" i="6"/>
  <c r="DA10" i="6"/>
  <c r="CU11" i="6"/>
  <c r="DA11" i="6"/>
  <c r="CU12" i="6"/>
  <c r="DA12" i="6"/>
  <c r="CU13" i="6"/>
  <c r="DA13" i="6"/>
  <c r="CU14" i="6"/>
  <c r="DA14" i="6"/>
  <c r="CU15" i="6"/>
  <c r="DA15" i="6"/>
  <c r="CU16" i="6"/>
  <c r="DA16" i="6"/>
  <c r="CU17" i="6"/>
  <c r="DA17" i="6"/>
  <c r="CU18" i="6"/>
  <c r="DA18" i="6"/>
  <c r="CU19" i="6"/>
  <c r="DA19" i="6"/>
  <c r="CU20" i="6"/>
  <c r="DA20" i="6"/>
  <c r="CU21" i="6"/>
  <c r="DA21" i="6"/>
  <c r="CU22" i="6"/>
  <c r="DA22" i="6"/>
  <c r="CU23" i="6"/>
  <c r="DA23" i="6"/>
  <c r="CU26" i="6"/>
  <c r="DA26" i="6"/>
  <c r="CU27" i="6"/>
  <c r="DA27" i="6"/>
  <c r="CU28" i="6"/>
  <c r="DA28" i="6"/>
  <c r="CU29" i="6"/>
  <c r="DA29" i="6"/>
  <c r="CU30" i="6"/>
  <c r="DA30" i="6"/>
  <c r="CU31" i="6"/>
  <c r="DA31" i="6"/>
  <c r="CU32" i="6"/>
  <c r="DA32" i="6"/>
  <c r="CU33" i="6"/>
  <c r="DA33" i="6"/>
  <c r="CU34" i="6"/>
  <c r="DA34" i="6"/>
  <c r="CU35" i="6"/>
  <c r="DA35" i="6"/>
  <c r="CU36" i="6"/>
  <c r="DA36" i="6"/>
  <c r="CU37" i="6"/>
  <c r="DA37" i="6"/>
  <c r="CU38" i="6"/>
  <c r="DA38" i="6"/>
  <c r="CU41" i="6"/>
  <c r="DA41" i="6"/>
  <c r="CU42" i="6"/>
  <c r="DA42" i="6"/>
  <c r="CU43" i="6"/>
  <c r="DA43" i="6"/>
  <c r="CU44" i="6"/>
  <c r="DA44" i="6"/>
  <c r="CU45" i="6"/>
  <c r="DA45" i="6"/>
  <c r="CU46" i="6"/>
  <c r="DA46" i="6"/>
  <c r="CU47" i="6"/>
  <c r="DA47" i="6"/>
  <c r="CU48" i="6"/>
  <c r="DA48" i="6"/>
  <c r="CU49" i="6"/>
  <c r="DA49" i="6"/>
  <c r="CU50" i="6"/>
  <c r="DA50" i="6"/>
  <c r="CU51" i="6"/>
  <c r="DA51" i="6"/>
  <c r="CU52" i="6"/>
  <c r="DA52" i="6"/>
  <c r="CU55" i="6"/>
  <c r="DA55" i="6"/>
  <c r="CU56" i="6"/>
  <c r="DA56" i="6"/>
  <c r="CU57" i="6"/>
  <c r="DA57" i="6"/>
  <c r="CU58" i="6"/>
  <c r="DA58" i="6"/>
  <c r="CU59" i="6"/>
  <c r="DA59" i="6"/>
  <c r="CU60" i="6"/>
  <c r="DA60" i="6"/>
  <c r="CU61" i="6"/>
  <c r="DA61" i="6"/>
  <c r="CU62" i="6"/>
  <c r="DA62" i="6"/>
  <c r="CU63" i="6"/>
  <c r="DA63" i="6"/>
  <c r="BX63" i="6"/>
  <c r="CO28" i="6"/>
  <c r="CO19" i="6"/>
  <c r="CO18" i="6"/>
  <c r="CO44" i="6"/>
  <c r="CJ58" i="6"/>
  <c r="CO21" i="6"/>
  <c r="CI13" i="6"/>
  <c r="CO22" i="6"/>
  <c r="CO48" i="6"/>
  <c r="CO47" i="6"/>
  <c r="CO50" i="6"/>
  <c r="CO57" i="6"/>
  <c r="CO46" i="6"/>
  <c r="AE5" i="6"/>
  <c r="CO33" i="6"/>
  <c r="CO11" i="6"/>
  <c r="CO43" i="6"/>
  <c r="CO56" i="6"/>
  <c r="CO15" i="6"/>
  <c r="CO30" i="6"/>
  <c r="CO38" i="6"/>
  <c r="CO59" i="6"/>
  <c r="CO12" i="6"/>
  <c r="CO55" i="6"/>
  <c r="CO52" i="6"/>
  <c r="CO49" i="6"/>
  <c r="CO31" i="6"/>
  <c r="CO51" i="6"/>
  <c r="CO26" i="6"/>
  <c r="CO32" i="6"/>
  <c r="CO27" i="6"/>
  <c r="CO58" i="6"/>
  <c r="CI9" i="6"/>
  <c r="CO35" i="6"/>
  <c r="CO29" i="6"/>
  <c r="CO34" i="6"/>
  <c r="CO37" i="6"/>
  <c r="CO36" i="6"/>
  <c r="CO41" i="6"/>
  <c r="CO10" i="6"/>
  <c r="CO61" i="6"/>
  <c r="CO60" i="6"/>
  <c r="CO13" i="6"/>
  <c r="CO8" i="6"/>
  <c r="CO9" i="6"/>
  <c r="CO20" i="6"/>
  <c r="CO45" i="6"/>
  <c r="CO14" i="6"/>
  <c r="CO42" i="6"/>
  <c r="CO17" i="6"/>
  <c r="CO62" i="6"/>
  <c r="CO63" i="6"/>
  <c r="CJ20" i="6"/>
  <c r="CJ43" i="6"/>
  <c r="CJ51" i="6"/>
  <c r="CJ61" i="6"/>
  <c r="CJ63" i="6"/>
  <c r="CJ27" i="6"/>
  <c r="CI17" i="6"/>
  <c r="CI31" i="6"/>
  <c r="CI41" i="6"/>
  <c r="CI55" i="6"/>
  <c r="CI63" i="6"/>
  <c r="CJ48" i="6"/>
  <c r="CJ12" i="6"/>
  <c r="CJ32" i="6"/>
  <c r="CJ47" i="6"/>
  <c r="CJ11" i="6"/>
  <c r="CJ15" i="6"/>
  <c r="CJ46" i="6"/>
  <c r="CJ10" i="6"/>
  <c r="CJ23" i="6"/>
  <c r="CJ55" i="6"/>
  <c r="CJ17" i="6"/>
  <c r="CI10" i="6"/>
  <c r="CI14" i="6"/>
  <c r="CI18" i="6"/>
  <c r="CI22" i="6"/>
  <c r="CI28" i="6"/>
  <c r="CI32" i="6"/>
  <c r="CI36" i="6"/>
  <c r="CI42" i="6"/>
  <c r="CI46" i="6"/>
  <c r="CI50" i="6"/>
  <c r="CI56" i="6"/>
  <c r="CI60" i="6"/>
  <c r="CJ62" i="6"/>
  <c r="CJ14" i="6"/>
  <c r="CJ19" i="6"/>
  <c r="CJ18" i="6"/>
  <c r="CI27" i="6"/>
  <c r="CI45" i="6"/>
  <c r="CJ22" i="6"/>
  <c r="CJ38" i="6"/>
  <c r="CJ44" i="6"/>
  <c r="CJ41" i="6"/>
  <c r="CJ37" i="6"/>
  <c r="CJ52" i="6"/>
  <c r="CJ60" i="6"/>
  <c r="CJ36" i="6"/>
  <c r="CJ34" i="6"/>
  <c r="CJ42" i="6"/>
  <c r="CJ45" i="6"/>
  <c r="CJ9" i="6"/>
  <c r="CI11" i="6"/>
  <c r="CI15" i="6"/>
  <c r="CI19" i="6"/>
  <c r="CI23" i="6"/>
  <c r="CI29" i="6"/>
  <c r="CI33" i="6"/>
  <c r="CI37" i="6"/>
  <c r="CI43" i="6"/>
  <c r="CI47" i="6"/>
  <c r="CI51" i="6"/>
  <c r="CI57" i="6"/>
  <c r="CI61" i="6"/>
  <c r="CJ33" i="6"/>
  <c r="CJ59" i="6"/>
  <c r="CJ57" i="6"/>
  <c r="CJ56" i="6"/>
  <c r="CI21" i="6"/>
  <c r="CI35" i="6"/>
  <c r="CI49" i="6"/>
  <c r="CI59" i="6"/>
  <c r="CJ30" i="6"/>
  <c r="CJ8" i="6"/>
  <c r="CJ13" i="6"/>
  <c r="CJ29" i="6"/>
  <c r="CJ16" i="6"/>
  <c r="CJ31" i="6"/>
  <c r="CJ28" i="6"/>
  <c r="CJ26" i="6"/>
  <c r="CJ49" i="6"/>
  <c r="CJ35" i="6"/>
  <c r="CI8" i="6"/>
  <c r="CI12" i="6"/>
  <c r="CI16" i="6"/>
  <c r="CI20" i="6"/>
  <c r="CI26" i="6"/>
  <c r="CI30" i="6"/>
  <c r="CI34" i="6"/>
  <c r="CI38" i="6"/>
  <c r="CI44" i="6"/>
  <c r="CI48" i="6"/>
  <c r="CI52" i="6"/>
  <c r="CI58" i="6"/>
  <c r="CI62" i="6"/>
  <c r="CJ50" i="6"/>
  <c r="CJ21" i="6"/>
  <c r="CD22" i="6"/>
  <c r="CD35" i="6"/>
  <c r="CC10" i="6"/>
  <c r="CC18" i="6"/>
  <c r="CC32" i="6"/>
  <c r="AN26" i="1"/>
  <c r="CC60" i="6"/>
  <c r="CC28" i="6"/>
  <c r="CD47" i="6"/>
  <c r="CD23" i="6"/>
  <c r="AG5" i="6"/>
  <c r="CD44" i="6"/>
  <c r="CD34" i="6"/>
  <c r="CD48" i="6"/>
  <c r="CD12" i="6"/>
  <c r="CC11" i="6"/>
  <c r="CC19" i="6"/>
  <c r="CC29" i="6"/>
  <c r="CC33" i="6"/>
  <c r="CC37" i="6"/>
  <c r="CC47" i="6"/>
  <c r="CC57" i="6"/>
  <c r="CC61" i="6"/>
  <c r="CD11" i="6"/>
  <c r="CD62" i="6"/>
  <c r="CD55" i="6"/>
  <c r="CD16" i="6"/>
  <c r="CD31" i="6"/>
  <c r="CD58" i="6"/>
  <c r="CD57" i="6"/>
  <c r="CC42" i="6"/>
  <c r="CC51" i="6"/>
  <c r="CD42" i="6"/>
  <c r="CD49" i="6"/>
  <c r="CD13" i="6"/>
  <c r="CD38" i="6"/>
  <c r="CC8" i="6"/>
  <c r="CC16" i="6"/>
  <c r="CC26" i="6"/>
  <c r="CC34" i="6"/>
  <c r="CC44" i="6"/>
  <c r="CC52" i="6"/>
  <c r="CC62" i="6"/>
  <c r="CD37" i="6"/>
  <c r="CD26" i="6"/>
  <c r="CD51" i="6"/>
  <c r="CD15" i="6"/>
  <c r="CD19" i="6"/>
  <c r="CD10" i="6"/>
  <c r="CD60" i="6"/>
  <c r="CD50" i="6"/>
  <c r="CD21" i="6"/>
  <c r="CD56" i="6"/>
  <c r="CD8" i="6"/>
  <c r="CC12" i="6"/>
  <c r="CC20" i="6"/>
  <c r="CC30" i="6"/>
  <c r="CC38" i="6"/>
  <c r="CC48" i="6"/>
  <c r="CC58" i="6"/>
  <c r="CD36" i="6"/>
  <c r="CD27" i="6"/>
  <c r="CD45" i="6"/>
  <c r="CC46" i="6"/>
  <c r="CD33" i="6"/>
  <c r="CD20" i="6"/>
  <c r="CC22" i="6"/>
  <c r="CC50" i="6"/>
  <c r="CD14" i="6"/>
  <c r="CC15" i="6"/>
  <c r="CC43" i="6"/>
  <c r="CD41" i="6"/>
  <c r="CD30" i="6"/>
  <c r="CC9" i="6"/>
  <c r="CC13" i="6"/>
  <c r="CC21" i="6"/>
  <c r="CC27" i="6"/>
  <c r="CC31" i="6"/>
  <c r="CC45" i="6"/>
  <c r="CC49" i="6"/>
  <c r="CC55" i="6"/>
  <c r="CC59" i="6"/>
  <c r="CC63" i="6"/>
  <c r="CD29" i="6"/>
  <c r="CD43" i="6"/>
  <c r="CD46" i="6"/>
  <c r="CD9" i="6"/>
  <c r="CD17" i="6"/>
  <c r="CC14" i="6"/>
  <c r="CC36" i="6"/>
  <c r="CC56" i="6"/>
  <c r="CD52" i="6"/>
  <c r="CD59" i="6"/>
  <c r="CC23" i="6"/>
  <c r="CD61" i="6"/>
  <c r="CD32" i="6"/>
  <c r="CD28" i="6"/>
  <c r="CD18" i="6"/>
  <c r="CC17" i="6"/>
  <c r="CC35" i="6"/>
  <c r="CC41" i="6"/>
  <c r="CD63" i="6"/>
  <c r="BQ9" i="6"/>
  <c r="BR42" i="6"/>
  <c r="BQ17" i="6"/>
  <c r="BQ31" i="6"/>
  <c r="BQ41" i="6"/>
  <c r="BQ49" i="6"/>
  <c r="BQ59" i="6"/>
  <c r="BQ27" i="6"/>
  <c r="BR22" i="6"/>
  <c r="BR38" i="6"/>
  <c r="BR57" i="6"/>
  <c r="BQ8" i="6"/>
  <c r="BQ16" i="6"/>
  <c r="BQ30" i="6"/>
  <c r="BQ34" i="6"/>
  <c r="BQ58" i="6"/>
  <c r="BR18" i="6"/>
  <c r="BR48" i="6"/>
  <c r="BR8" i="6"/>
  <c r="BR20" i="6"/>
  <c r="BR17" i="6"/>
  <c r="BR27" i="6"/>
  <c r="BQ12" i="6"/>
  <c r="BQ20" i="6"/>
  <c r="BQ26" i="6"/>
  <c r="BQ38" i="6"/>
  <c r="BQ44" i="6"/>
  <c r="BQ48" i="6"/>
  <c r="BQ52" i="6"/>
  <c r="BQ62" i="6"/>
  <c r="BR35" i="6"/>
  <c r="BR36" i="6"/>
  <c r="BR50" i="6"/>
  <c r="BR62" i="6"/>
  <c r="BR37" i="6"/>
  <c r="BR52" i="6"/>
  <c r="BQ10" i="6"/>
  <c r="BQ50" i="6"/>
  <c r="BR11" i="6"/>
  <c r="BR43" i="6"/>
  <c r="BR44" i="6"/>
  <c r="BR60" i="6"/>
  <c r="BQ14" i="6"/>
  <c r="BQ22" i="6"/>
  <c r="BQ32" i="6"/>
  <c r="BQ42" i="6"/>
  <c r="BR56" i="6"/>
  <c r="BR21" i="6"/>
  <c r="BQ15" i="6"/>
  <c r="BQ23" i="6"/>
  <c r="BQ33" i="6"/>
  <c r="BQ43" i="6"/>
  <c r="BQ51" i="6"/>
  <c r="BQ61" i="6"/>
  <c r="BR45" i="6"/>
  <c r="BR61" i="6"/>
  <c r="BR33" i="6"/>
  <c r="BR34" i="6"/>
  <c r="BQ35" i="6"/>
  <c r="BQ45" i="6"/>
  <c r="BR10" i="6"/>
  <c r="BR41" i="6"/>
  <c r="BR51" i="6"/>
  <c r="BR9" i="6"/>
  <c r="BQ13" i="6"/>
  <c r="BQ21" i="6"/>
  <c r="BQ55" i="6"/>
  <c r="BQ63" i="6"/>
  <c r="BR55" i="6"/>
  <c r="BR23" i="6"/>
  <c r="BR19" i="6"/>
  <c r="BR30" i="6"/>
  <c r="BQ18" i="6"/>
  <c r="BQ46" i="6"/>
  <c r="BQ60" i="6"/>
  <c r="BR58" i="6"/>
  <c r="BR29" i="6"/>
  <c r="BR12" i="6"/>
  <c r="BR46" i="6"/>
  <c r="BQ28" i="6"/>
  <c r="BQ36" i="6"/>
  <c r="BQ56" i="6"/>
  <c r="BR28" i="6"/>
  <c r="BR14" i="6"/>
  <c r="BR31" i="6"/>
  <c r="BQ11" i="6"/>
  <c r="BQ19" i="6"/>
  <c r="BQ29" i="6"/>
  <c r="BQ37" i="6"/>
  <c r="BQ47" i="6"/>
  <c r="BQ57" i="6"/>
  <c r="BR13" i="6"/>
  <c r="BR32" i="6"/>
  <c r="BR16" i="6"/>
  <c r="BR47" i="6"/>
  <c r="BR59" i="6"/>
  <c r="BR15" i="6"/>
  <c r="BR26" i="6"/>
  <c r="BR49" i="6"/>
  <c r="BR63" i="6"/>
  <c r="AG8" i="1"/>
  <c r="AR8" i="1"/>
  <c r="BB41" i="1"/>
  <c r="AH8" i="1"/>
  <c r="AR26" i="1"/>
  <c r="AD5" i="6"/>
  <c r="AG26" i="1"/>
  <c r="AL41" i="1"/>
  <c r="AL8" i="1"/>
  <c r="AP26" i="1"/>
  <c r="AA8" i="1"/>
  <c r="S8" i="1"/>
  <c r="AK26" i="1"/>
  <c r="AN5" i="6"/>
  <c r="W26" i="1"/>
  <c r="AA41" i="1"/>
  <c r="AJ5" i="6"/>
  <c r="S26" i="1"/>
  <c r="AK41" i="1"/>
  <c r="S5" i="6"/>
  <c r="S55" i="1"/>
  <c r="AL5" i="6"/>
  <c r="S41" i="1"/>
  <c r="AP41" i="1"/>
  <c r="AR41" i="1"/>
  <c r="AR55" i="1"/>
  <c r="AJ8" i="1"/>
  <c r="G6" i="4"/>
  <c r="AF5" i="6"/>
  <c r="BH55" i="1"/>
  <c r="AF41" i="1"/>
  <c r="AZ41" i="1"/>
  <c r="AP5" i="6"/>
  <c r="AG55" i="1"/>
  <c r="Z26" i="1"/>
  <c r="AK8" i="1"/>
  <c r="AT55" i="1"/>
  <c r="AF26" i="1"/>
  <c r="BB26" i="1"/>
  <c r="AP8" i="1"/>
  <c r="AK55" i="1"/>
  <c r="W41" i="1"/>
  <c r="W8" i="1"/>
  <c r="AG41" i="1"/>
  <c r="BB55" i="1"/>
  <c r="AO5" i="6"/>
  <c r="AH26" i="1"/>
  <c r="AS55" i="1"/>
  <c r="AF55" i="1"/>
  <c r="AS26" i="1"/>
  <c r="BE55" i="1"/>
  <c r="AS8" i="1"/>
  <c r="D6" i="4"/>
  <c r="AH41" i="1"/>
  <c r="AN41" i="1"/>
  <c r="AF8" i="1"/>
  <c r="BA41" i="1"/>
  <c r="AK5" i="6"/>
  <c r="BL8" i="6"/>
  <c r="AI55" i="1"/>
  <c r="AH5" i="6"/>
  <c r="AO26" i="1"/>
  <c r="AO41" i="1"/>
  <c r="W5" i="6"/>
  <c r="AL26" i="1"/>
  <c r="AJ55" i="1"/>
  <c r="AN8" i="1"/>
  <c r="AT5" i="6"/>
  <c r="T26" i="1"/>
  <c r="AI8" i="1"/>
  <c r="AI26" i="1"/>
  <c r="AR5" i="6"/>
  <c r="X26" i="1"/>
  <c r="AI41" i="1"/>
  <c r="AO8" i="1"/>
  <c r="BD8" i="1"/>
  <c r="AV26" i="1"/>
  <c r="AM5" i="6"/>
  <c r="AV55" i="1"/>
  <c r="AZ26" i="1"/>
  <c r="AV41" i="1"/>
  <c r="AA26" i="1"/>
  <c r="AV5" i="6"/>
  <c r="BI41" i="1"/>
  <c r="BH8" i="1"/>
  <c r="BI55" i="1"/>
  <c r="BI8" i="1"/>
  <c r="BE41" i="1"/>
  <c r="BE26" i="1"/>
  <c r="BD26" i="1"/>
  <c r="BF8" i="1"/>
  <c r="BF55" i="1"/>
  <c r="BD41" i="1"/>
  <c r="BF41" i="1"/>
  <c r="AW41" i="1"/>
  <c r="AW8" i="1"/>
  <c r="AS5" i="6"/>
  <c r="AW55" i="1"/>
  <c r="AW26" i="1"/>
  <c r="Z5" i="6"/>
  <c r="AD26" i="1"/>
  <c r="AD41" i="1"/>
  <c r="U55" i="1"/>
  <c r="Q5" i="6"/>
  <c r="U41" i="1"/>
  <c r="BJ55" i="1"/>
  <c r="AC41" i="1"/>
  <c r="AC55" i="1"/>
  <c r="Y5" i="6"/>
  <c r="AM8" i="1"/>
  <c r="AI5" i="6"/>
  <c r="V5" i="6"/>
  <c r="Z8" i="1"/>
  <c r="AE8" i="1"/>
  <c r="AA5" i="6"/>
  <c r="Y41" i="1"/>
  <c r="U5" i="6"/>
  <c r="Y55" i="1"/>
  <c r="Y8" i="1"/>
  <c r="AD55" i="1"/>
  <c r="U26" i="1"/>
  <c r="BK9" i="6"/>
  <c r="BA55" i="1"/>
  <c r="U8" i="1"/>
  <c r="BM62" i="6"/>
  <c r="T8" i="1"/>
  <c r="AC8" i="1"/>
  <c r="V55" i="1"/>
  <c r="AC26" i="1"/>
  <c r="V8" i="1"/>
  <c r="AE26" i="1"/>
  <c r="AB26" i="1"/>
  <c r="AB41" i="1"/>
  <c r="X5" i="6"/>
  <c r="T55" i="1"/>
  <c r="BA8" i="1"/>
  <c r="BH41" i="1"/>
  <c r="AE55" i="1"/>
  <c r="AB8" i="1"/>
  <c r="AD8" i="1"/>
  <c r="AM26" i="1"/>
  <c r="B6" i="4"/>
  <c r="AQ8" i="1"/>
  <c r="AQ41" i="1"/>
  <c r="AQ26" i="1"/>
  <c r="AU41" i="1"/>
  <c r="AU26" i="1"/>
  <c r="F6" i="4"/>
  <c r="AU8" i="1"/>
  <c r="AT26" i="1"/>
  <c r="AT41" i="1"/>
  <c r="E6" i="4"/>
  <c r="X41" i="1"/>
  <c r="X8" i="1"/>
  <c r="T5" i="6"/>
  <c r="AZ55" i="1"/>
  <c r="AQ5" i="6"/>
  <c r="AM55" i="1"/>
  <c r="Z41" i="1"/>
  <c r="T41" i="1"/>
  <c r="V41" i="1"/>
  <c r="R5" i="6"/>
  <c r="BK8" i="6"/>
  <c r="AJ41" i="1"/>
  <c r="AM41" i="1"/>
  <c r="BM60" i="6"/>
  <c r="BM58" i="6"/>
  <c r="BM56" i="6"/>
  <c r="BM52" i="6"/>
  <c r="BM50" i="6"/>
  <c r="BM48" i="6"/>
  <c r="BM46" i="6"/>
  <c r="BM44" i="6"/>
  <c r="BM42" i="6"/>
  <c r="BM38" i="6"/>
  <c r="BM36" i="6"/>
  <c r="BM34" i="6"/>
  <c r="BM32" i="6"/>
  <c r="BM30" i="6"/>
  <c r="BM28" i="6"/>
  <c r="BM26" i="6"/>
  <c r="BM22" i="6"/>
  <c r="BM20" i="6"/>
  <c r="BM18" i="6"/>
  <c r="BM16" i="6"/>
  <c r="BM14" i="6"/>
  <c r="BM12" i="6"/>
  <c r="BM10" i="6"/>
  <c r="BM8" i="6"/>
  <c r="BK10" i="6"/>
  <c r="BK11" i="6"/>
  <c r="BK12" i="6"/>
  <c r="BK13" i="6"/>
  <c r="BK14" i="6"/>
  <c r="BK15" i="6"/>
  <c r="BK16" i="6"/>
  <c r="BK17" i="6"/>
  <c r="BK18" i="6"/>
  <c r="BK19" i="6"/>
  <c r="BK20" i="6"/>
  <c r="BK21" i="6"/>
  <c r="BK22" i="6"/>
  <c r="BK23" i="6"/>
  <c r="BK26" i="6"/>
  <c r="BK27" i="6"/>
  <c r="BK28" i="6"/>
  <c r="BK29" i="6"/>
  <c r="BK30" i="6"/>
  <c r="BK31" i="6"/>
  <c r="BK32" i="6"/>
  <c r="BK33" i="6"/>
  <c r="BK34" i="6"/>
  <c r="BK35" i="6"/>
  <c r="BK36" i="6"/>
  <c r="BK37" i="6"/>
  <c r="BK38" i="6"/>
  <c r="BK41" i="6"/>
  <c r="BK42" i="6"/>
  <c r="BK43" i="6"/>
  <c r="BK44" i="6"/>
  <c r="BK45" i="6"/>
  <c r="BK46" i="6"/>
  <c r="BK47" i="6"/>
  <c r="BK48" i="6"/>
  <c r="BK49" i="6"/>
  <c r="BK50" i="6"/>
  <c r="BK51" i="6"/>
  <c r="BK52" i="6"/>
  <c r="BK55" i="6"/>
  <c r="BK56" i="6"/>
  <c r="BK57" i="6"/>
  <c r="BK58" i="6"/>
  <c r="BK59" i="6"/>
  <c r="BK60" i="6"/>
  <c r="BK61" i="6"/>
  <c r="BK62" i="6"/>
  <c r="BK63" i="6"/>
  <c r="BM63" i="6"/>
  <c r="BM61" i="6"/>
  <c r="BM59" i="6"/>
  <c r="BM57" i="6"/>
  <c r="BM55" i="6"/>
  <c r="BM51" i="6"/>
  <c r="BM49" i="6"/>
  <c r="BM47" i="6"/>
  <c r="BM45" i="6"/>
  <c r="BM43" i="6"/>
  <c r="BM41" i="6"/>
  <c r="BM37" i="6"/>
  <c r="BM35" i="6"/>
  <c r="BM33" i="6"/>
  <c r="BM31" i="6"/>
  <c r="BM29" i="6"/>
  <c r="BM27" i="6"/>
  <c r="BM23" i="6"/>
  <c r="BM21" i="6"/>
  <c r="BM19" i="6"/>
  <c r="BM17" i="6"/>
  <c r="BM15" i="6"/>
  <c r="BM13" i="6"/>
  <c r="BM11" i="6"/>
  <c r="BM9" i="6"/>
  <c r="BL9" i="6"/>
  <c r="BL10" i="6"/>
  <c r="BL11" i="6"/>
  <c r="BL12" i="6"/>
  <c r="BL13" i="6"/>
  <c r="BL14" i="6"/>
  <c r="BL15" i="6"/>
  <c r="BL16" i="6"/>
  <c r="BL17" i="6"/>
  <c r="BL18" i="6"/>
  <c r="BL19" i="6"/>
  <c r="BL20" i="6"/>
  <c r="BL21" i="6"/>
  <c r="BL22" i="6"/>
  <c r="BL23" i="6"/>
  <c r="BL26" i="6"/>
  <c r="BL27" i="6"/>
  <c r="BL28" i="6"/>
  <c r="BL29" i="6"/>
  <c r="BL30" i="6"/>
  <c r="BL31" i="6"/>
  <c r="BL32" i="6"/>
  <c r="BL33" i="6"/>
  <c r="BL34" i="6"/>
  <c r="BL35" i="6"/>
  <c r="BL36" i="6"/>
  <c r="BL37" i="6"/>
  <c r="BL38" i="6"/>
  <c r="BL41" i="6"/>
  <c r="BL42" i="6"/>
  <c r="BL43" i="6"/>
  <c r="BL44" i="6"/>
  <c r="BL45" i="6"/>
  <c r="BL46" i="6"/>
  <c r="BL47" i="6"/>
  <c r="BL48" i="6"/>
  <c r="BL49" i="6"/>
  <c r="BL50" i="6"/>
  <c r="BL51" i="6"/>
  <c r="BL52" i="6"/>
  <c r="BL55" i="6"/>
  <c r="BL56" i="6"/>
  <c r="BL57" i="6"/>
  <c r="BL58" i="6"/>
  <c r="BL59" i="6"/>
  <c r="BL60" i="6"/>
  <c r="BL61" i="6"/>
  <c r="BL62" i="6"/>
  <c r="BL63" i="6"/>
  <c r="AW5" i="6"/>
  <c r="BJ8" i="1"/>
  <c r="BJ41" i="1"/>
  <c r="BJ26" i="1"/>
  <c r="L6" i="4"/>
  <c r="BG55" i="1"/>
  <c r="BG41" i="1"/>
  <c r="BG8" i="1"/>
  <c r="BG26" i="1"/>
  <c r="K6" i="4"/>
  <c r="BC55" i="1"/>
  <c r="BC8" i="1"/>
  <c r="BC41" i="1"/>
  <c r="BC26" i="1"/>
  <c r="J6" i="4"/>
  <c r="AY55" i="1"/>
  <c r="AY8" i="1"/>
  <c r="AY41" i="1"/>
  <c r="AY26" i="1"/>
  <c r="AU5" i="6"/>
  <c r="I6" i="4"/>
  <c r="AX55" i="1"/>
  <c r="AX8" i="1"/>
  <c r="AX26" i="1"/>
  <c r="AX41" i="1"/>
  <c r="F6" i="6"/>
  <c r="K6" i="6"/>
  <c r="G11" i="6"/>
  <c r="G9" i="6"/>
  <c r="G12" i="6"/>
  <c r="G10" i="6"/>
  <c r="G8" i="6"/>
  <c r="E8" i="7" l="1"/>
  <c r="D26" i="7"/>
  <c r="C41" i="7"/>
  <c r="D55" i="7"/>
  <c r="D8" i="7"/>
  <c r="C55" i="7"/>
  <c r="C8" i="7"/>
  <c r="C26" i="7"/>
  <c r="D41" i="7"/>
  <c r="E55" i="7"/>
  <c r="E26" i="7"/>
  <c r="E41" i="7"/>
  <c r="G6"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Christiana Datubo-Brown</author>
  </authors>
  <commentList>
    <comment ref="C42" authorId="0" shapeId="0" xr:uid="{3C5EC9F1-7BE7-45DF-8A15-8AC31BE8B56D}">
      <text>
        <r>
          <rPr>
            <b/>
            <sz val="9"/>
            <color indexed="81"/>
            <rFont val="Tahoma"/>
            <family val="2"/>
          </rPr>
          <t>Christiana Datubo-Brown:</t>
        </r>
        <r>
          <rPr>
            <sz val="9"/>
            <color indexed="81"/>
            <rFont val="Tahoma"/>
            <family val="2"/>
          </rPr>
          <t xml:space="preserve">
manually adjusted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Christiana Datubo-Brown</author>
  </authors>
  <commentList>
    <comment ref="B67" authorId="0" shapeId="0" xr:uid="{B710D384-0B1B-45B0-A9F8-19A6609CE233}">
      <text>
        <r>
          <rPr>
            <b/>
            <sz val="9"/>
            <color indexed="81"/>
            <rFont val="Tahoma"/>
            <family val="2"/>
          </rPr>
          <t>Christiana Datubo-Brown:</t>
        </r>
        <r>
          <rPr>
            <sz val="9"/>
            <color indexed="81"/>
            <rFont val="Tahoma"/>
            <family val="2"/>
          </rPr>
          <t xml:space="preserve">
Used updated data for 2017-18 (from 2018-19 fle). </t>
        </r>
        <r>
          <rPr>
            <b/>
            <sz val="9"/>
            <color indexed="81"/>
            <rFont val="Tahoma"/>
            <family val="2"/>
          </rPr>
          <t>Original source:</t>
        </r>
        <r>
          <rPr>
            <sz val="9"/>
            <color indexed="81"/>
            <rFont val="Tahoma"/>
            <family val="2"/>
          </rPr>
          <t xml:space="preserve"> Grapevine Table 1:  State Fiscal Support for Higher Education, Fiscal Years 2012-13, 2015-16, 2016-17, and 2017-18 (as of Jan. 16, 2018)</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Christiana Datubo-Brown</author>
  </authors>
  <commentList>
    <comment ref="BU42" authorId="0" shapeId="0" xr:uid="{44779228-BFDE-4731-AB3D-4F8FAE319897}">
      <text>
        <r>
          <rPr>
            <b/>
            <sz val="9"/>
            <color indexed="81"/>
            <rFont val="Tahoma"/>
            <family val="2"/>
          </rPr>
          <t>Christiana Datubo-Brown:</t>
        </r>
        <r>
          <rPr>
            <sz val="9"/>
            <color indexed="81"/>
            <rFont val="Tahoma"/>
            <family val="2"/>
          </rPr>
          <t xml:space="preserve">
manually adjusted</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Christiana Datubo-Brown</author>
  </authors>
  <commentList>
    <comment ref="R42" authorId="0" shapeId="0" xr:uid="{499B1761-5C09-4BBF-9609-9D35E1ACEB6D}">
      <text>
        <r>
          <rPr>
            <b/>
            <sz val="9"/>
            <color indexed="81"/>
            <rFont val="Tahoma"/>
            <family val="2"/>
          </rPr>
          <t>Christiana Datubo-Brown:</t>
        </r>
        <r>
          <rPr>
            <sz val="9"/>
            <color indexed="81"/>
            <rFont val="Tahoma"/>
            <family val="2"/>
          </rPr>
          <t xml:space="preserve">
manually adjusted</t>
        </r>
      </text>
    </comment>
  </commentList>
</comments>
</file>

<file path=xl/sharedStrings.xml><?xml version="1.0" encoding="utf-8"?>
<sst xmlns="http://schemas.openxmlformats.org/spreadsheetml/2006/main" count="1318" uniqueCount="290">
  <si>
    <t>Table 91</t>
  </si>
  <si>
    <t>Appropriations of State Tax Funds for Operating Expenses</t>
  </si>
  <si>
    <r>
      <t>Related to Higher Education</t>
    </r>
    <r>
      <rPr>
        <vertAlign val="superscript"/>
        <sz val="10"/>
        <rFont val="Arial"/>
        <family val="2"/>
      </rPr>
      <t>1</t>
    </r>
  </si>
  <si>
    <t>State Appropriations</t>
  </si>
  <si>
    <t>Percent Change</t>
  </si>
  <si>
    <r>
      <t>Inflation-Adjusted Percent Change</t>
    </r>
    <r>
      <rPr>
        <vertAlign val="superscript"/>
        <sz val="10"/>
        <rFont val="Arial"/>
        <family val="2"/>
      </rPr>
      <t>2</t>
    </r>
  </si>
  <si>
    <t>(in thousands)</t>
  </si>
  <si>
    <t>2020-21</t>
  </si>
  <si>
    <t>50 states</t>
  </si>
  <si>
    <t>SREB states</t>
  </si>
  <si>
    <t xml:space="preserve">   as a percent of U.S.</t>
  </si>
  <si>
    <t>Alabama</t>
  </si>
  <si>
    <t>Arkansas</t>
  </si>
  <si>
    <t>Delaware</t>
  </si>
  <si>
    <t>Florida</t>
  </si>
  <si>
    <t>Georgia</t>
  </si>
  <si>
    <t>Kentucky</t>
  </si>
  <si>
    <t>Louisiana</t>
  </si>
  <si>
    <t>Maryland</t>
  </si>
  <si>
    <t>Mississippi</t>
  </si>
  <si>
    <t>North Carolina</t>
  </si>
  <si>
    <t>Oklahoma</t>
  </si>
  <si>
    <t>South Carolina</t>
  </si>
  <si>
    <t>Tennessee</t>
  </si>
  <si>
    <t>Texas</t>
  </si>
  <si>
    <t>Virginia</t>
  </si>
  <si>
    <t>West Virginia</t>
  </si>
  <si>
    <t>West</t>
  </si>
  <si>
    <t>Alaska</t>
  </si>
  <si>
    <t>Arizona</t>
  </si>
  <si>
    <t>California</t>
  </si>
  <si>
    <t>Colorado</t>
  </si>
  <si>
    <t>Hawaii</t>
  </si>
  <si>
    <t>Idaho</t>
  </si>
  <si>
    <t>Montana</t>
  </si>
  <si>
    <t>Nevada</t>
  </si>
  <si>
    <t>New Mexico</t>
  </si>
  <si>
    <t>Oregon</t>
  </si>
  <si>
    <t>Utah</t>
  </si>
  <si>
    <t>Washington</t>
  </si>
  <si>
    <t>Wyoming</t>
  </si>
  <si>
    <t>Midwest</t>
  </si>
  <si>
    <t>Illinois</t>
  </si>
  <si>
    <t>Indiana</t>
  </si>
  <si>
    <t>Iowa</t>
  </si>
  <si>
    <t>Kansas</t>
  </si>
  <si>
    <t>Michigan</t>
  </si>
  <si>
    <t>Minnesota</t>
  </si>
  <si>
    <t>Missouri</t>
  </si>
  <si>
    <t>Nebraska</t>
  </si>
  <si>
    <t>North Dakota</t>
  </si>
  <si>
    <t>Ohio</t>
  </si>
  <si>
    <t>South Dakota</t>
  </si>
  <si>
    <t>Wisconsin</t>
  </si>
  <si>
    <t>Northeast</t>
  </si>
  <si>
    <t>Connecticut</t>
  </si>
  <si>
    <t>Maine</t>
  </si>
  <si>
    <t>Massachusetts</t>
  </si>
  <si>
    <t>New Hampshire</t>
  </si>
  <si>
    <t>New Jersey</t>
  </si>
  <si>
    <t>New York</t>
  </si>
  <si>
    <t>Pennsylvania</t>
  </si>
  <si>
    <t>Rhode Island</t>
  </si>
  <si>
    <t>Vermont</t>
  </si>
  <si>
    <r>
      <t xml:space="preserve">1 </t>
    </r>
    <r>
      <rPr>
        <sz val="10"/>
        <rFont val="Arial"/>
        <family val="2"/>
      </rPr>
      <t xml:space="preserve">State appropriations exclude dollars for capital construction and debt payments. Also excluded are funds from sources other than state tax funds, including all funds from federal sources, local sources and student fees. Seven SREB states (Arkansas, Maryland, Mississippi, North Carolina, Oklahoma, South Carolina and Texas) have additional local funding for two-year colleges' operations which is not reported here. The amounts include funds for medical and health programs, state-level financial aid programs for students, state funds for private colleges and universities, and state funds for coordinating or governing boards of public colleges and universities. </t>
    </r>
  </si>
  <si>
    <r>
      <t xml:space="preserve">2 </t>
    </r>
    <r>
      <rPr>
        <sz val="10"/>
        <rFont val="Arial"/>
        <family val="2"/>
      </rPr>
      <t>The Commonfund Higher Education Price Index (HEPI) increased by 11 percent from 2010-11 to 2015-16, by 13 percent from 2015-16 to 2020-21 and by 25 percent from 2010-10 to 2020-21.</t>
    </r>
  </si>
  <si>
    <t>Sources:</t>
  </si>
  <si>
    <t xml:space="preserve">Commonfund Institute: "Commonfund Higher Education Price Index: 2020 Update" — www.commonfund.org. </t>
  </si>
  <si>
    <t>Palmer, J.C., &amp; Hines, E. R. "Grapevine table1: State fiscal support for higher education, across states and in other jurisdictions, fiscal years 2015-16, 2018-19, 2019-20, and 2020-21 (as of Jan. 30, 2020)" — https://education.illinoisstate.edu/grapevine/tables.</t>
  </si>
  <si>
    <t xml:space="preserve">  June 2021</t>
  </si>
  <si>
    <t>2005-06</t>
  </si>
  <si>
    <t>2010-11</t>
  </si>
  <si>
    <t>2015-16</t>
  </si>
  <si>
    <t>2007-08</t>
  </si>
  <si>
    <t>2012-13</t>
  </si>
  <si>
    <t>2017-18</t>
  </si>
  <si>
    <t>2009-10</t>
  </si>
  <si>
    <t>2014-15</t>
  </si>
  <si>
    <t>2019-20</t>
  </si>
  <si>
    <t xml:space="preserve">Table 92 </t>
  </si>
  <si>
    <r>
      <t>State Appropriations Related to Higher Education as Percentages of State Taxes</t>
    </r>
    <r>
      <rPr>
        <vertAlign val="superscript"/>
        <sz val="10"/>
        <rFont val="Garamond"/>
        <family val="2"/>
      </rPr>
      <t>1</t>
    </r>
  </si>
  <si>
    <t xml:space="preserve"> </t>
  </si>
  <si>
    <t>National Rank</t>
  </si>
  <si>
    <t>"NR" indicates not reported.</t>
  </si>
  <si>
    <t>1 This ratio is affected by both the changes in state tax revenues and the changes in state appropriations. State appropriations exclude dollars for capital construction and debt payments. Also excluded are funds from sources other than state tax funds, including all funds from federal sources, local sources and student fees. The amounts include funds for medical and health programs, state-level financial aid programs for students, state funds for private colleges and universities, and state funds for coordinating or governing boards of public colleges and universities.</t>
  </si>
  <si>
    <r>
      <t>U.S. Census Bureau: "State Government Tax Collections, 2017" (2018) —</t>
    </r>
    <r>
      <rPr>
        <sz val="7"/>
        <rFont val="Garamond"/>
        <family val="2"/>
      </rPr>
      <t xml:space="preserve"> </t>
    </r>
    <r>
      <rPr>
        <sz val="10"/>
        <rFont val="Garamond"/>
        <family val="2"/>
      </rPr>
      <t>www.census.gov.</t>
    </r>
  </si>
  <si>
    <t>Appropriations of State Tax Funds</t>
  </si>
  <si>
    <t>for Higher Education Operating Expenses (000s)</t>
  </si>
  <si>
    <t>Do not use - revised on Grapevine</t>
  </si>
  <si>
    <t>1959-60</t>
  </si>
  <si>
    <t>1960-61</t>
  </si>
  <si>
    <t>1961-62</t>
  </si>
  <si>
    <t>1962-63</t>
  </si>
  <si>
    <t>1963-64</t>
  </si>
  <si>
    <t>1964-65</t>
  </si>
  <si>
    <t>1965-66</t>
  </si>
  <si>
    <t>1966-67</t>
  </si>
  <si>
    <t>1967-68</t>
  </si>
  <si>
    <t>1968-69</t>
  </si>
  <si>
    <t>1969-70</t>
  </si>
  <si>
    <t>1970-71</t>
  </si>
  <si>
    <t>1971-72</t>
  </si>
  <si>
    <t>1972-73</t>
  </si>
  <si>
    <t>1973-74</t>
  </si>
  <si>
    <t>1974-75</t>
  </si>
  <si>
    <t>1975-76</t>
  </si>
  <si>
    <t>1976-77</t>
  </si>
  <si>
    <t>1977-78</t>
  </si>
  <si>
    <t>1978-79</t>
  </si>
  <si>
    <t>1979-80</t>
  </si>
  <si>
    <t>1980-81</t>
  </si>
  <si>
    <t>1981-82</t>
  </si>
  <si>
    <t>1982-83</t>
  </si>
  <si>
    <t>1983-84</t>
  </si>
  <si>
    <t>1984-85</t>
  </si>
  <si>
    <t>1985-86</t>
  </si>
  <si>
    <t>1986-87</t>
  </si>
  <si>
    <t>1987-88</t>
  </si>
  <si>
    <t>1988-89</t>
  </si>
  <si>
    <t>1989-90</t>
  </si>
  <si>
    <t>1990-91</t>
  </si>
  <si>
    <t>1991-92</t>
  </si>
  <si>
    <t>1992-93</t>
  </si>
  <si>
    <t>1993-94</t>
  </si>
  <si>
    <t>1994-95</t>
  </si>
  <si>
    <t>1995-96</t>
  </si>
  <si>
    <t>1996-97</t>
  </si>
  <si>
    <t>1997-98</t>
  </si>
  <si>
    <t>1998-99</t>
  </si>
  <si>
    <t>1999-00</t>
  </si>
  <si>
    <t>2000-01</t>
  </si>
  <si>
    <t>2001-02</t>
  </si>
  <si>
    <t>2002-03</t>
  </si>
  <si>
    <t>2003-04</t>
  </si>
  <si>
    <t>2004-05</t>
  </si>
  <si>
    <t>2006-07</t>
  </si>
  <si>
    <t>2008-09</t>
  </si>
  <si>
    <t>2011-12</t>
  </si>
  <si>
    <t>2013-14a</t>
  </si>
  <si>
    <t>FY13 2012-13</t>
  </si>
  <si>
    <t>FY14 2013-14</t>
  </si>
  <si>
    <t>FY15 2014-15</t>
  </si>
  <si>
    <t>FY16 2015-16</t>
  </si>
  <si>
    <t>FY17 2016-17</t>
  </si>
  <si>
    <t>FY18 2017-18</t>
  </si>
  <si>
    <t>FY19 2018-19</t>
  </si>
  <si>
    <t>FY20 2019-20</t>
  </si>
  <si>
    <t>FY21 2020-21</t>
  </si>
  <si>
    <t>State Monies</t>
  </si>
  <si>
    <r>
      <t>State Monies</t>
    </r>
    <r>
      <rPr>
        <vertAlign val="superscript"/>
        <sz val="10"/>
        <rFont val="Arial"/>
        <family val="2"/>
      </rPr>
      <t>b</t>
    </r>
  </si>
  <si>
    <r>
      <t>Federal Stimulus Monies:  Stabilization funds</t>
    </r>
    <r>
      <rPr>
        <vertAlign val="superscript"/>
        <sz val="10"/>
        <rFont val="Arial"/>
        <family val="2"/>
      </rPr>
      <t>c</t>
    </r>
  </si>
  <si>
    <r>
      <t>Federal Stimulus Monies: Government Services Funds</t>
    </r>
    <r>
      <rPr>
        <vertAlign val="superscript"/>
        <sz val="10"/>
        <rFont val="Arial"/>
        <family val="2"/>
      </rPr>
      <t>d</t>
    </r>
  </si>
  <si>
    <t>Total Support</t>
  </si>
  <si>
    <r>
      <t>Total State Monies</t>
    </r>
    <r>
      <rPr>
        <vertAlign val="superscript"/>
        <sz val="10"/>
        <rFont val="Arial"/>
        <family val="2"/>
      </rPr>
      <t>b</t>
    </r>
  </si>
  <si>
    <t>rev 3/17</t>
  </si>
  <si>
    <t>Used updated data from FY19 report</t>
  </si>
  <si>
    <t>Used updated data from FY20 report</t>
  </si>
  <si>
    <t>Used updated data from FY21 report</t>
  </si>
  <si>
    <t>higher</t>
  </si>
  <si>
    <t>SOURCE:</t>
  </si>
  <si>
    <t>education,</t>
  </si>
  <si>
    <t>Edward</t>
  </si>
  <si>
    <t>Edward R.</t>
  </si>
  <si>
    <t>Jim Palmer &amp; Edward R.</t>
  </si>
  <si>
    <t>Jim Palmer</t>
  </si>
  <si>
    <t>State Fiscal Support for Higher Education, by State, Fiscal Years 2005-06, 2006-07, 2007-08, 2008-09, 2009-10, and 2010-11</t>
  </si>
  <si>
    <t>State Fiscal Support for Higher Education, by State, Fiscal Years 2006-07, 2009-10, 2010-11 and 2011-12</t>
  </si>
  <si>
    <t>State Fiscal Support for Higher Education, by State, FY08, FY11, FY12, FY13.</t>
  </si>
  <si>
    <t>and state</t>
  </si>
  <si>
    <t>R.</t>
  </si>
  <si>
    <t>Hines,</t>
  </si>
  <si>
    <t>Grapevine "Appropriations</t>
  </si>
  <si>
    <t>http://www.grapevine.ilstu.edu</t>
  </si>
  <si>
    <t>State Fiscal Support for Higher Education, by State,  Fiscal Years 2008-09 (FY09), 2011-12 (FY12), 2012-13 (FY13), 2013-14 (FY14)a</t>
  </si>
  <si>
    <t>State Fiscal Support for Higher Education, by State,  Fiscal Years 2009-10, 2012-13, 2013-14, and 2014-15</t>
  </si>
  <si>
    <t>State Fiscal Support for Higher Education, by State,  Fiscal Years 2010-11, 2013-14, 2014-15, and 2015-16 (as of Jan. 25, 2016)</t>
  </si>
  <si>
    <t xml:space="preserve">State Fiscal Support for Higher Education, Across States and in Other Jurisdictions, Fiscal Years 2011-12, 2014-15, 2015-16, and 2016-17 </t>
  </si>
  <si>
    <t>State Fiscal Support for Higher Education, Fiscal Years 2013-14, 2016-17, 2017-18, and 2018-19</t>
  </si>
  <si>
    <t>2015-16, 2018-19, 2019-20, and 2020-21</t>
  </si>
  <si>
    <t>funds for</t>
  </si>
  <si>
    <t>Grapevine,</t>
  </si>
  <si>
    <t>of State</t>
  </si>
  <si>
    <t>Compiled by SHEEO in cooperation with Jim Palmer of Grapevine beginning in 2009-10.</t>
  </si>
  <si>
    <t>http://education.illinoisstate.edu/grapevine/tables/</t>
  </si>
  <si>
    <t>|higher</t>
  </si>
  <si>
    <t>(Center for</t>
  </si>
  <si>
    <t>Tax Funds</t>
  </si>
  <si>
    <t>Jan. 24, 2011 revision</t>
  </si>
  <si>
    <t>Jan. 22, 2013 edition</t>
  </si>
  <si>
    <t>Mar. 8, 2011 revision</t>
  </si>
  <si>
    <t>education</t>
  </si>
  <si>
    <t>(Center</t>
  </si>
  <si>
    <t>Higher</t>
  </si>
  <si>
    <t>for</t>
  </si>
  <si>
    <t>Feb. 2012 download</t>
  </si>
  <si>
    <t>Jan. 20, 2014 edition</t>
  </si>
  <si>
    <t>Jan. 25, 2016 edition</t>
  </si>
  <si>
    <t>(As of Jan. 31, 2017)</t>
  </si>
  <si>
    <t>coordinating</t>
  </si>
  <si>
    <t>Education,</t>
  </si>
  <si>
    <t>Operating</t>
  </si>
  <si>
    <t>or</t>
  </si>
  <si>
    <t>Expenses of</t>
  </si>
  <si>
    <r>
      <rPr>
        <vertAlign val="superscript"/>
        <sz val="10"/>
        <rFont val="Arial"/>
        <family val="2"/>
      </rPr>
      <t>a</t>
    </r>
    <r>
      <rPr>
        <sz val="10"/>
        <rFont val="Arial"/>
        <family val="2"/>
      </rPr>
      <t xml:space="preserve">FY2014 figures on state support for higher education represent initial allocations and estimates reported by the states from September through December 2013 and are subject to change. </t>
    </r>
    <r>
      <rPr>
        <vertAlign val="superscript"/>
        <sz val="10"/>
        <rFont val="Arial"/>
        <family val="2"/>
      </rPr>
      <t>b</t>
    </r>
    <r>
      <rPr>
        <sz val="10"/>
        <rFont val="Arial"/>
        <family val="2"/>
      </rPr>
      <t xml:space="preserve">State monies include state tax appropriations and other state funds allocated to higher education.  </t>
    </r>
    <r>
      <rPr>
        <vertAlign val="superscript"/>
        <sz val="10"/>
        <rFont val="Arial"/>
        <family val="2"/>
      </rPr>
      <t>c</t>
    </r>
    <r>
      <rPr>
        <sz val="10"/>
        <rFont val="Arial"/>
        <family val="2"/>
      </rPr>
      <t xml:space="preserve">Includes education stabilization funds used to restore the level of state support for public higher education. </t>
    </r>
    <r>
      <rPr>
        <vertAlign val="superscript"/>
        <sz val="10"/>
        <rFont val="Arial"/>
        <family val="2"/>
      </rPr>
      <t>d</t>
    </r>
    <r>
      <rPr>
        <sz val="10"/>
        <rFont val="Arial"/>
        <family val="2"/>
      </rPr>
      <t xml:space="preserve">Excludes government services funds used for modernization, renovation, or repair. </t>
    </r>
    <r>
      <rPr>
        <vertAlign val="superscript"/>
        <sz val="10"/>
        <rFont val="Arial"/>
        <family val="2"/>
      </rPr>
      <t>e</t>
    </r>
    <r>
      <rPr>
        <sz val="10"/>
        <rFont val="Arial"/>
        <family val="2"/>
      </rPr>
      <t>Includes rapidly increasing appropriations made to the State Universities Retirement System (SURS) to address the historical underfunding of pension programs.  These SURS appropriations do not go to individual institutions or agencies and are not available to be used for educational purposes.</t>
    </r>
  </si>
  <si>
    <r>
      <rPr>
        <vertAlign val="superscript"/>
        <sz val="8"/>
        <rFont val="Arial"/>
        <family val="2"/>
      </rPr>
      <t>a</t>
    </r>
    <r>
      <rPr>
        <sz val="8"/>
        <rFont val="Arial"/>
        <family val="2"/>
      </rPr>
      <t>FY2016 figures on state support for higher education represent initial allocations and estimates reported by the states from September through December 2015 and are subject to change. FY 16 data for Illinois and Pennsylvania are not yet available.  Data for FY11, FY14, and FY15 may have been revised from figures reported previously in Grapevine.</t>
    </r>
    <r>
      <rPr>
        <vertAlign val="superscript"/>
        <sz val="8"/>
        <rFont val="Arial"/>
        <family val="2"/>
      </rPr>
      <t xml:space="preserve"> b</t>
    </r>
    <r>
      <rPr>
        <sz val="8"/>
        <rFont val="Arial"/>
        <family val="2"/>
      </rPr>
      <t>Beginning in 2013, CA data also include appropriations for California State University health care costs for retired annuitants. (Prior to 2013, these appropriations were not disaggregated from appropriations for the health care costs of state annuitants generally.)</t>
    </r>
    <r>
      <rPr>
        <vertAlign val="superscript"/>
        <sz val="8"/>
        <rFont val="Arial"/>
        <family val="2"/>
      </rPr>
      <t xml:space="preserve"> c</t>
    </r>
    <r>
      <rPr>
        <sz val="8"/>
        <rFont val="Arial"/>
        <family val="2"/>
      </rPr>
      <t xml:space="preserve">FY 16 state budget not yet enacted. The relatively large increases in previous fiscal years reflect  rapidly increasing appropriations made to the State Universities Retirement System (SURS) to address the historical underfunding of pension programs. </t>
    </r>
    <r>
      <rPr>
        <vertAlign val="superscript"/>
        <sz val="8"/>
        <rFont val="Arial"/>
        <family val="2"/>
      </rPr>
      <t>d</t>
    </r>
    <r>
      <rPr>
        <sz val="8"/>
        <rFont val="Arial"/>
        <family val="2"/>
      </rPr>
      <t>FY16 budget has not yet been finalized in PA.</t>
    </r>
    <r>
      <rPr>
        <vertAlign val="superscript"/>
        <sz val="8"/>
        <rFont val="Arial"/>
        <family val="2"/>
      </rPr>
      <t xml:space="preserve">  e</t>
    </r>
    <r>
      <rPr>
        <sz val="8"/>
        <rFont val="Arial"/>
        <family val="2"/>
      </rPr>
      <t xml:space="preserve">The relatively large increase in state support from FY14 to FY15 reflects the allocation of $406 million in property tax relief monies to the Wisconsin Technical College System. These state monies substitute for reductions in local property tax revenues to the colleges. </t>
    </r>
  </si>
  <si>
    <t>governing</t>
  </si>
  <si>
    <t>State</t>
  </si>
  <si>
    <r>
      <rPr>
        <vertAlign val="superscript"/>
        <sz val="8"/>
        <rFont val="Arial"/>
        <family val="2"/>
      </rPr>
      <t>a</t>
    </r>
    <r>
      <rPr>
        <sz val="8"/>
        <rFont val="Arial"/>
        <family val="2"/>
      </rPr>
      <t>FY2015 figures on state support for higher education represent initial allocations and estimates reported by the states from September through December 2014 and are subject to change.  Data for FY10, FY13, and FY14 may have been revised from figures reported previously in Grapevine.</t>
    </r>
    <r>
      <rPr>
        <vertAlign val="superscript"/>
        <sz val="8"/>
        <rFont val="Arial"/>
        <family val="2"/>
      </rPr>
      <t xml:space="preserve"> b</t>
    </r>
    <r>
      <rPr>
        <sz val="8"/>
        <rFont val="Arial"/>
        <family val="2"/>
      </rPr>
      <t xml:space="preserve">State monies include state tax appropriations and other state funds allocated to higher education. </t>
    </r>
    <r>
      <rPr>
        <vertAlign val="superscript"/>
        <sz val="8"/>
        <rFont val="Arial"/>
        <family val="2"/>
      </rPr>
      <t>c</t>
    </r>
    <r>
      <rPr>
        <sz val="8"/>
        <rFont val="Arial"/>
        <family val="2"/>
      </rPr>
      <t xml:space="preserve">Includes education stabilization funds used to restore the level of state support for public higher education. </t>
    </r>
    <r>
      <rPr>
        <vertAlign val="superscript"/>
        <sz val="8"/>
        <rFont val="Arial"/>
        <family val="2"/>
      </rPr>
      <t>d</t>
    </r>
    <r>
      <rPr>
        <sz val="8"/>
        <rFont val="Arial"/>
        <family val="2"/>
      </rPr>
      <t xml:space="preserve">Excludes government services funds used for modernization, renovation, or repair. </t>
    </r>
    <r>
      <rPr>
        <vertAlign val="superscript"/>
        <sz val="8"/>
        <rFont val="Arial"/>
        <family val="2"/>
      </rPr>
      <t>e</t>
    </r>
    <r>
      <rPr>
        <sz val="8"/>
        <rFont val="Arial"/>
        <family val="2"/>
      </rPr>
      <t>Includes rapidly increasing appropriations made to the State Universities Retirement System (SURS) to address the historical underfunding of pension programs. State appropriations to SURS in FY15 totaled to $1,548,659,500. These SURS appropriations do not go to individual institutions or agencies and are not available to be used for educational purposes.</t>
    </r>
  </si>
  <si>
    <r>
      <rPr>
        <b/>
        <sz val="12"/>
        <rFont val="Arial"/>
        <family val="2"/>
      </rPr>
      <t>*</t>
    </r>
    <r>
      <rPr>
        <sz val="8"/>
        <rFont val="Arial"/>
        <family val="2"/>
      </rPr>
      <t>Illinois lawmakers did not pass a budget for FY16; the monies listed here for FY16 represent partial stopgap funding for higher education. In addition, the FY17 budget passed by the Illinois legislature allocated monies to higher education through December 2016 only. The monies listed here for FY17 represent those partial, stopgap funds, which may or may not be augmented by future legislative actions.</t>
    </r>
  </si>
  <si>
    <t>Unpublished</t>
  </si>
  <si>
    <t>http://www.coe.ilstu.edu/grapevine/</t>
  </si>
  <si>
    <t>Education, and</t>
  </si>
  <si>
    <t>internet revisions</t>
  </si>
  <si>
    <t>University)</t>
  </si>
  <si>
    <t>revisions</t>
  </si>
  <si>
    <t>unpublished revisions</t>
  </si>
  <si>
    <t>Jan. 2002</t>
  </si>
  <si>
    <t>Fall 2004</t>
  </si>
  <si>
    <t>Mar. 2008</t>
  </si>
  <si>
    <t>Feb. 2009</t>
  </si>
  <si>
    <t>Jan. 2010</t>
  </si>
  <si>
    <t>March</t>
  </si>
  <si>
    <t>Feb 2000</t>
  </si>
  <si>
    <t>Dec 2000</t>
  </si>
  <si>
    <t>Jan. 2004</t>
  </si>
  <si>
    <t>1989.</t>
  </si>
  <si>
    <t>USG part</t>
  </si>
  <si>
    <t>minus lottery</t>
  </si>
  <si>
    <t>TCS part</t>
  </si>
  <si>
    <r>
      <t>State Appropriations for Higher Education-Related Operating Expenses</t>
    </r>
    <r>
      <rPr>
        <sz val="10"/>
        <rFont val="Arial"/>
        <family val="2"/>
      </rPr>
      <t xml:space="preserve"> (constant 2011 dollars in thousands/HEPI; constant 2020 dollars in green)</t>
    </r>
  </si>
  <si>
    <r>
      <t>2</t>
    </r>
    <r>
      <rPr>
        <sz val="10"/>
        <rFont val="Arial"/>
        <family val="2"/>
      </rPr>
      <t>The Common Fund Higher Education Price Index (HEPI) increased by 21.3 percent from 2001-02 to 2006-07; by 13.9 percent from 2006-07 to 2011-12 and by 38.2.1 percent from 2001-02 to 2011-12.</t>
    </r>
  </si>
  <si>
    <t>These columns in 2020-21 dollars.</t>
  </si>
  <si>
    <t>previously</t>
  </si>
  <si>
    <t>HEPI</t>
  </si>
  <si>
    <t>2013-14</t>
  </si>
  <si>
    <t>2016-17</t>
  </si>
  <si>
    <t>2018-19</t>
  </si>
  <si>
    <t>State Tax</t>
  </si>
  <si>
    <t>Revenues</t>
  </si>
  <si>
    <t>U.S. Bureau</t>
  </si>
  <si>
    <t>Source: U.S. Census Bureau, 2012 Census of Governments: Finance - Survey of State Government Tax Collections. Released 4/11/2013. STC001: State Government Tax.</t>
  </si>
  <si>
    <t>Source: U.S. Census Bureau, 2013 Annual Survey of State Government Tax Collections. Released 4/8/2014. STC003: State Government Tax.</t>
  </si>
  <si>
    <t>Source: U.S. Census Bureau, 2012 Census of Governments: Finance - Survey of State Government Tax Collections. Released 4/14/2021. STC001: State Government Tax.</t>
  </si>
  <si>
    <t>of the Census</t>
  </si>
  <si>
    <t>"State</t>
  </si>
  <si>
    <t>Government</t>
  </si>
  <si>
    <t>Historical Database</t>
  </si>
  <si>
    <t>[Online]</t>
  </si>
  <si>
    <t>http:www.census.gov</t>
  </si>
  <si>
    <t>Mar. 2011</t>
  </si>
  <si>
    <t>State Appropriations for Higher Education</t>
  </si>
  <si>
    <t>For Rankings</t>
  </si>
  <si>
    <t>Rankings</t>
  </si>
  <si>
    <t>Rankings FB14</t>
  </si>
  <si>
    <t>State Appropriations for Higher Education As a Percent of State Taxes</t>
  </si>
  <si>
    <t xml:space="preserve">       1965-66</t>
  </si>
  <si>
    <t xml:space="preserve">       1966-67</t>
  </si>
  <si>
    <t xml:space="preserve">       1967-68</t>
  </si>
  <si>
    <t xml:space="preserve">       1968-69</t>
  </si>
  <si>
    <t xml:space="preserve">       1969-70</t>
  </si>
  <si>
    <t xml:space="preserve">       1970-71</t>
  </si>
  <si>
    <t xml:space="preserve">       1971-72</t>
  </si>
  <si>
    <t xml:space="preserve">       1972-73</t>
  </si>
  <si>
    <t xml:space="preserve">       1973-74</t>
  </si>
  <si>
    <t xml:space="preserve">       1974-75</t>
  </si>
  <si>
    <t xml:space="preserve">       1975-76</t>
  </si>
  <si>
    <t xml:space="preserve">       1976-77</t>
  </si>
  <si>
    <t xml:space="preserve">       1977-78</t>
  </si>
  <si>
    <t xml:space="preserve">       1978-79</t>
  </si>
  <si>
    <t xml:space="preserve">       1979-70</t>
  </si>
  <si>
    <t xml:space="preserve">       1980-81</t>
  </si>
  <si>
    <t xml:space="preserve">       1981-82</t>
  </si>
  <si>
    <t xml:space="preserve">       1982-83</t>
  </si>
  <si>
    <t xml:space="preserve">       1983-84</t>
  </si>
  <si>
    <t xml:space="preserve">       1984-85</t>
  </si>
  <si>
    <t xml:space="preserve">       1985-86</t>
  </si>
  <si>
    <t xml:space="preserve">       1986-87</t>
  </si>
  <si>
    <t xml:space="preserve">       1987-88</t>
  </si>
  <si>
    <t xml:space="preserve">       1988-89</t>
  </si>
  <si>
    <t xml:space="preserve">       1989-90</t>
  </si>
  <si>
    <t xml:space="preserve">       1990-91</t>
  </si>
  <si>
    <t xml:space="preserve">       1991-92</t>
  </si>
  <si>
    <t xml:space="preserve">       1992-93</t>
  </si>
  <si>
    <t xml:space="preserve">       1993-94</t>
  </si>
  <si>
    <t xml:space="preserve">       1994-95</t>
  </si>
  <si>
    <t xml:space="preserve">       1996-97</t>
  </si>
  <si>
    <t xml:space="preserve">       1997-98</t>
  </si>
  <si>
    <t>2019-20 to 2020-21</t>
  </si>
  <si>
    <t>2016-17 to 2020-21</t>
  </si>
  <si>
    <t>Tax Collections"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</si>
</sst>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5" formatCode="&quot;$&quot;#,##0_);\(&quot;$&quot;#,##0\)"/>
    <numFmt numFmtId="43" formatCode="_(* #,##0.00_);_(* \(#,##0.00\);_(* &quot;-&quot;??_);_(@_)"/>
    <numFmt numFmtId="164" formatCode="0.0%"/>
    <numFmt numFmtId="165" formatCode="0.0_)"/>
    <numFmt numFmtId="166" formatCode=";;;"/>
    <numFmt numFmtId="167" formatCode="0.000_)"/>
    <numFmt numFmtId="168" formatCode="_(* #,##0.0_);_(* \(#,##0.0\);_(* &quot;-&quot;??_);_(@_)"/>
    <numFmt numFmtId="169" formatCode="_(* #,##0_);_(* \(#,##0\);_(* &quot;-&quot;??_);_(@_)"/>
    <numFmt numFmtId="170" formatCode="0.0"/>
    <numFmt numFmtId="171" formatCode="#,##0.0"/>
    <numFmt numFmtId="172" formatCode="#,##0.000_);\(#,##0.000\)"/>
    <numFmt numFmtId="173" formatCode="&quot;$&quot;#,##0"/>
    <numFmt numFmtId="174" formatCode="_([$€-2]* #,##0.00_);_([$€-2]* \(#,##0.00\);_([$€-2]* &quot;-&quot;??_)"/>
    <numFmt numFmtId="175" formatCode="0.00_);[Red]\(0.00\)"/>
  </numFmts>
  <fonts count="32">
    <font>
      <sz val="10"/>
      <name val="Garamond"/>
    </font>
    <font>
      <sz val="11"/>
      <color theme="1"/>
      <name val="Calibri"/>
      <family val="2"/>
      <scheme val="minor"/>
    </font>
    <font>
      <sz val="12"/>
      <name val="AGaramond"/>
      <family val="3"/>
    </font>
    <font>
      <sz val="8"/>
      <name val="Arial"/>
      <family val="2"/>
    </font>
    <font>
      <sz val="10"/>
      <name val="Arial"/>
      <family val="2"/>
    </font>
    <font>
      <u/>
      <sz val="10"/>
      <color indexed="12"/>
      <name val="Garamond"/>
      <family val="1"/>
    </font>
    <font>
      <sz val="10"/>
      <name val="SWISS-C"/>
    </font>
    <font>
      <sz val="10"/>
      <name val="Garamond"/>
      <family val="1"/>
    </font>
    <font>
      <vertAlign val="superscript"/>
      <sz val="10"/>
      <name val="Arial"/>
      <family val="2"/>
    </font>
    <font>
      <i/>
      <sz val="10"/>
      <name val="Arial"/>
      <family val="2"/>
    </font>
    <font>
      <b/>
      <sz val="10"/>
      <name val="SWISS-C"/>
    </font>
    <font>
      <sz val="10"/>
      <color indexed="12"/>
      <name val="Arial"/>
      <family val="2"/>
    </font>
    <font>
      <b/>
      <i/>
      <sz val="10"/>
      <color indexed="17"/>
      <name val="Arial"/>
      <family val="2"/>
    </font>
    <font>
      <b/>
      <sz val="10"/>
      <name val="Arial"/>
      <family val="2"/>
    </font>
    <font>
      <b/>
      <sz val="10"/>
      <color indexed="17"/>
      <name val="Arial"/>
      <family val="2"/>
    </font>
    <font>
      <u/>
      <sz val="10"/>
      <color indexed="12"/>
      <name val="Arial"/>
      <family val="2"/>
    </font>
    <font>
      <sz val="10"/>
      <color rgb="FF0000FF"/>
      <name val="Arial"/>
      <family val="2"/>
    </font>
    <font>
      <b/>
      <sz val="10"/>
      <name val="Garamond"/>
      <family val="1"/>
    </font>
    <font>
      <sz val="10"/>
      <color rgb="FFC00000"/>
      <name val="Arial"/>
      <family val="2"/>
    </font>
    <font>
      <sz val="10"/>
      <name val="MS Sans Serif"/>
      <family val="2"/>
    </font>
    <font>
      <vertAlign val="superscript"/>
      <sz val="8"/>
      <name val="Arial"/>
      <family val="2"/>
    </font>
    <font>
      <sz val="10"/>
      <color rgb="FFC00000"/>
      <name val="Garamond"/>
      <family val="1"/>
    </font>
    <font>
      <sz val="10"/>
      <color indexed="8"/>
      <name val="Arial"/>
      <family val="2"/>
    </font>
    <font>
      <b/>
      <sz val="12"/>
      <name val="Arial"/>
      <family val="2"/>
    </font>
    <font>
      <sz val="10"/>
      <name val="Arial"/>
      <family val="2"/>
    </font>
    <font>
      <sz val="10"/>
      <color indexed="10"/>
      <name val="Arial"/>
      <family val="2"/>
    </font>
    <font>
      <vertAlign val="superscript"/>
      <sz val="10"/>
      <name val="Garamond"/>
      <family val="2"/>
    </font>
    <font>
      <sz val="7"/>
      <name val="Garamond"/>
      <family val="2"/>
    </font>
    <font>
      <sz val="10"/>
      <name val="Garamond"/>
      <family val="2"/>
    </font>
    <font>
      <sz val="10"/>
      <color rgb="FFFF0000"/>
      <name val="Arial"/>
      <family val="2"/>
    </font>
    <font>
      <sz val="9"/>
      <color indexed="81"/>
      <name val="Tahoma"/>
      <family val="2"/>
    </font>
    <font>
      <b/>
      <sz val="9"/>
      <color indexed="81"/>
      <name val="Tahoma"/>
      <family val="2"/>
    </font>
  </fonts>
  <fills count="11">
    <fill>
      <patternFill patternType="none"/>
    </fill>
    <fill>
      <patternFill patternType="gray125"/>
    </fill>
    <fill>
      <patternFill patternType="solid">
        <fgColor indexed="42"/>
        <bgColor indexed="64"/>
      </patternFill>
    </fill>
    <fill>
      <patternFill patternType="solid">
        <fgColor theme="0" tint="-0.249977111117893"/>
        <bgColor indexed="64"/>
      </patternFill>
    </fill>
    <fill>
      <patternFill patternType="solid">
        <fgColor theme="9" tint="0.59999389629810485"/>
        <bgColor indexed="64"/>
      </patternFill>
    </fill>
    <fill>
      <patternFill patternType="solid">
        <fgColor rgb="FFFFFF00"/>
        <bgColor indexed="64"/>
      </patternFill>
    </fill>
    <fill>
      <patternFill patternType="solid">
        <fgColor rgb="FF92D050"/>
        <bgColor indexed="64"/>
      </patternFill>
    </fill>
    <fill>
      <patternFill patternType="solid">
        <fgColor theme="0" tint="-0.34998626667073579"/>
        <bgColor indexed="64"/>
      </patternFill>
    </fill>
    <fill>
      <patternFill patternType="solid">
        <fgColor theme="6" tint="0.59999389629810485"/>
        <bgColor indexed="64"/>
      </patternFill>
    </fill>
    <fill>
      <patternFill patternType="solid">
        <fgColor theme="3" tint="0.79998168889431442"/>
        <bgColor indexed="64"/>
      </patternFill>
    </fill>
    <fill>
      <patternFill patternType="solid">
        <fgColor rgb="FFD8E4BC"/>
        <bgColor indexed="64"/>
      </patternFill>
    </fill>
  </fills>
  <borders count="25">
    <border>
      <left/>
      <right/>
      <top/>
      <bottom/>
      <diagonal/>
    </border>
    <border>
      <left/>
      <right/>
      <top/>
      <bottom style="thin">
        <color indexed="8"/>
      </bottom>
      <diagonal/>
    </border>
    <border>
      <left/>
      <right style="thin">
        <color indexed="8"/>
      </right>
      <top/>
      <bottom/>
      <diagonal/>
    </border>
    <border>
      <left/>
      <right/>
      <top style="thin">
        <color indexed="8"/>
      </top>
      <bottom style="thin">
        <color indexed="8"/>
      </bottom>
      <diagonal/>
    </border>
    <border>
      <left/>
      <right/>
      <top style="thin">
        <color indexed="64"/>
      </top>
      <bottom/>
      <diagonal/>
    </border>
    <border>
      <left/>
      <right/>
      <top style="thin">
        <color indexed="64"/>
      </top>
      <bottom style="thin">
        <color indexed="64"/>
      </bottom>
      <diagonal/>
    </border>
    <border>
      <left/>
      <right/>
      <top/>
      <bottom style="thin">
        <color indexed="64"/>
      </bottom>
      <diagonal/>
    </border>
    <border>
      <left style="thin">
        <color indexed="64"/>
      </left>
      <right/>
      <top/>
      <bottom/>
      <diagonal/>
    </border>
    <border>
      <left/>
      <right/>
      <top style="thin">
        <color indexed="8"/>
      </top>
      <bottom/>
      <diagonal/>
    </border>
    <border>
      <left style="thin">
        <color indexed="64"/>
      </left>
      <right/>
      <top style="thin">
        <color indexed="8"/>
      </top>
      <bottom/>
      <diagonal/>
    </border>
    <border>
      <left style="thin">
        <color indexed="64"/>
      </left>
      <right/>
      <top/>
      <bottom style="thin">
        <color indexed="8"/>
      </bottom>
      <diagonal/>
    </border>
    <border>
      <left style="thin">
        <color indexed="64"/>
      </left>
      <right/>
      <top style="thin">
        <color indexed="64"/>
      </top>
      <bottom style="thin">
        <color indexed="64"/>
      </bottom>
      <diagonal/>
    </border>
    <border>
      <left/>
      <right/>
      <top style="thin">
        <color indexed="8"/>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8"/>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double">
        <color indexed="64"/>
      </right>
      <top/>
      <bottom style="thin">
        <color indexed="64"/>
      </bottom>
      <diagonal/>
    </border>
    <border>
      <left/>
      <right style="thin">
        <color indexed="64"/>
      </right>
      <top style="thin">
        <color indexed="8"/>
      </top>
      <bottom/>
      <diagonal/>
    </border>
    <border>
      <left/>
      <right style="thin">
        <color indexed="64"/>
      </right>
      <top/>
      <bottom style="thin">
        <color indexed="8"/>
      </bottom>
      <diagonal/>
    </border>
  </borders>
  <cellStyleXfs count="13">
    <xf numFmtId="0" fontId="0" fillId="0" borderId="0">
      <alignment horizontal="left" wrapText="1"/>
    </xf>
    <xf numFmtId="43" fontId="2" fillId="0" borderId="0" applyFont="0" applyFill="0" applyBorder="0" applyAlignment="0" applyProtection="0"/>
    <xf numFmtId="0" fontId="5" fillId="0" borderId="0" applyNumberFormat="0" applyFill="0" applyBorder="0" applyAlignment="0" applyProtection="0">
      <alignment vertical="top"/>
      <protection locked="0"/>
    </xf>
    <xf numFmtId="0" fontId="4" fillId="0" borderId="0"/>
    <xf numFmtId="9" fontId="2" fillId="0" borderId="0" applyFont="0" applyFill="0" applyBorder="0" applyAlignment="0" applyProtection="0"/>
    <xf numFmtId="0" fontId="19" fillId="0" borderId="0"/>
    <xf numFmtId="9" fontId="19" fillId="0" borderId="0" applyFont="0" applyFill="0" applyBorder="0" applyAlignment="0" applyProtection="0"/>
    <xf numFmtId="43" fontId="4" fillId="0" borderId="0" applyFont="0" applyFill="0" applyBorder="0" applyAlignment="0" applyProtection="0"/>
    <xf numFmtId="174" fontId="4" fillId="0" borderId="0" applyFont="0" applyFill="0" applyBorder="0" applyAlignment="0" applyProtection="0"/>
    <xf numFmtId="0" fontId="1" fillId="0" borderId="0"/>
    <xf numFmtId="0" fontId="19" fillId="0" borderId="0"/>
    <xf numFmtId="0" fontId="19" fillId="0" borderId="0"/>
    <xf numFmtId="0" fontId="1" fillId="0" borderId="0"/>
  </cellStyleXfs>
  <cellXfs count="305">
    <xf numFmtId="0" fontId="0" fillId="0" borderId="0" xfId="0" applyAlignment="1"/>
    <xf numFmtId="0" fontId="4" fillId="0" borderId="0" xfId="0" applyFont="1" applyAlignment="1"/>
    <xf numFmtId="0" fontId="4" fillId="0" borderId="1" xfId="0" applyFont="1" applyBorder="1" applyAlignment="1"/>
    <xf numFmtId="0" fontId="4" fillId="0" borderId="0" xfId="0" applyFont="1" applyAlignment="1">
      <alignment horizontal="left"/>
    </xf>
    <xf numFmtId="0" fontId="4" fillId="0" borderId="0" xfId="0" applyFont="1" applyAlignment="1">
      <alignment horizontal="centerContinuous"/>
    </xf>
    <xf numFmtId="0" fontId="4" fillId="0" borderId="1" xfId="0" applyFont="1" applyBorder="1" applyAlignment="1">
      <alignment horizontal="centerContinuous"/>
    </xf>
    <xf numFmtId="0" fontId="4" fillId="0" borderId="0" xfId="0" applyFont="1" applyAlignment="1">
      <alignment horizontal="right"/>
    </xf>
    <xf numFmtId="0" fontId="4" fillId="0" borderId="1" xfId="0" applyFont="1" applyBorder="1" applyAlignment="1">
      <alignment horizontal="right"/>
    </xf>
    <xf numFmtId="0" fontId="6" fillId="0" borderId="0" xfId="0" applyFont="1" applyAlignment="1"/>
    <xf numFmtId="37" fontId="4" fillId="0" borderId="0" xfId="0" applyNumberFormat="1" applyFont="1" applyAlignment="1"/>
    <xf numFmtId="0" fontId="7" fillId="0" borderId="0" xfId="0" applyFont="1" applyAlignment="1"/>
    <xf numFmtId="5" fontId="4" fillId="0" borderId="0" xfId="0" applyNumberFormat="1" applyFont="1" applyAlignment="1"/>
    <xf numFmtId="3" fontId="4" fillId="0" borderId="0" xfId="0" applyNumberFormat="1" applyFont="1" applyAlignment="1"/>
    <xf numFmtId="3" fontId="4" fillId="0" borderId="0" xfId="0" applyNumberFormat="1" applyFont="1" applyAlignment="1">
      <alignment horizontal="right"/>
    </xf>
    <xf numFmtId="0" fontId="0" fillId="0" borderId="6" xfId="0" applyBorder="1" applyAlignment="1"/>
    <xf numFmtId="0" fontId="4" fillId="0" borderId="0" xfId="0" applyFont="1" applyAlignment="1">
      <alignment vertical="top"/>
    </xf>
    <xf numFmtId="15" fontId="4" fillId="0" borderId="0" xfId="0" quotePrefix="1" applyNumberFormat="1" applyFont="1" applyAlignment="1"/>
    <xf numFmtId="0" fontId="4" fillId="0" borderId="6" xfId="0" applyFont="1" applyBorder="1" applyAlignment="1"/>
    <xf numFmtId="0" fontId="4" fillId="0" borderId="8" xfId="0" applyFont="1" applyBorder="1" applyAlignment="1"/>
    <xf numFmtId="0" fontId="7" fillId="0" borderId="0" xfId="0" applyFont="1" applyAlignment="1">
      <alignment horizontal="right"/>
    </xf>
    <xf numFmtId="0" fontId="10" fillId="0" borderId="0" xfId="0" applyFont="1" applyAlignment="1"/>
    <xf numFmtId="3" fontId="4" fillId="0" borderId="6" xfId="0" applyNumberFormat="1" applyFont="1" applyBorder="1" applyAlignment="1"/>
    <xf numFmtId="0" fontId="4" fillId="0" borderId="3" xfId="0" applyFont="1" applyBorder="1" applyAlignment="1">
      <alignment horizontal="right"/>
    </xf>
    <xf numFmtId="0" fontId="11" fillId="0" borderId="0" xfId="0" applyFont="1" applyAlignment="1" applyProtection="1">
      <alignment horizontal="centerContinuous"/>
      <protection locked="0"/>
    </xf>
    <xf numFmtId="3" fontId="4" fillId="0" borderId="0" xfId="0" applyNumberFormat="1" applyFont="1" applyAlignment="1">
      <alignment horizontal="center" wrapText="1"/>
    </xf>
    <xf numFmtId="3" fontId="4" fillId="0" borderId="0" xfId="0" applyNumberFormat="1" applyFont="1" applyAlignment="1">
      <alignment horizontal="right" wrapText="1"/>
    </xf>
    <xf numFmtId="37" fontId="11" fillId="0" borderId="0" xfId="0" applyNumberFormat="1" applyFont="1" applyAlignment="1" applyProtection="1">
      <protection locked="0"/>
    </xf>
    <xf numFmtId="3" fontId="4" fillId="2" borderId="0" xfId="0" applyNumberFormat="1" applyFont="1" applyFill="1" applyAlignment="1"/>
    <xf numFmtId="165" fontId="4" fillId="0" borderId="0" xfId="0" applyNumberFormat="1" applyFont="1" applyAlignment="1"/>
    <xf numFmtId="167" fontId="4" fillId="0" borderId="0" xfId="0" applyNumberFormat="1" applyFont="1" applyAlignment="1"/>
    <xf numFmtId="166" fontId="4" fillId="0" borderId="0" xfId="0" applyNumberFormat="1" applyFont="1" applyAlignment="1"/>
    <xf numFmtId="166" fontId="4" fillId="0" borderId="0" xfId="0" applyNumberFormat="1" applyFont="1" applyAlignment="1">
      <alignment horizontal="centerContinuous"/>
    </xf>
    <xf numFmtId="15" fontId="4" fillId="0" borderId="0" xfId="0" applyNumberFormat="1" applyFont="1" applyAlignment="1"/>
    <xf numFmtId="9" fontId="4" fillId="0" borderId="0" xfId="0" applyNumberFormat="1" applyFont="1" applyAlignment="1"/>
    <xf numFmtId="0" fontId="11" fillId="0" borderId="0" xfId="0" applyFont="1" applyAlignment="1" applyProtection="1">
      <protection locked="0"/>
    </xf>
    <xf numFmtId="5" fontId="11" fillId="0" borderId="0" xfId="0" applyNumberFormat="1" applyFont="1" applyAlignment="1" applyProtection="1">
      <protection locked="0"/>
    </xf>
    <xf numFmtId="15" fontId="4" fillId="0" borderId="0" xfId="0" applyNumberFormat="1" applyFont="1" applyAlignment="1">
      <alignment horizontal="left"/>
    </xf>
    <xf numFmtId="0" fontId="6" fillId="0" borderId="1" xfId="0" applyFont="1" applyBorder="1" applyAlignment="1"/>
    <xf numFmtId="0" fontId="8" fillId="0" borderId="0" xfId="0" applyFont="1" applyAlignment="1">
      <alignment horizontal="left" vertical="top"/>
    </xf>
    <xf numFmtId="37" fontId="4" fillId="0" borderId="0" xfId="0" applyNumberFormat="1" applyFont="1" applyAlignment="1">
      <alignment horizontal="right" wrapText="1"/>
    </xf>
    <xf numFmtId="170" fontId="4" fillId="0" borderId="0" xfId="0" applyNumberFormat="1" applyFont="1" applyAlignment="1"/>
    <xf numFmtId="164" fontId="4" fillId="0" borderId="0" xfId="4" applyNumberFormat="1" applyFont="1"/>
    <xf numFmtId="164" fontId="4" fillId="0" borderId="0" xfId="4" applyNumberFormat="1" applyFont="1" applyAlignment="1">
      <alignment horizontal="right"/>
    </xf>
    <xf numFmtId="170" fontId="12" fillId="0" borderId="0" xfId="0" applyNumberFormat="1" applyFont="1" applyAlignment="1"/>
    <xf numFmtId="0" fontId="4" fillId="0" borderId="3" xfId="0" applyFont="1" applyBorder="1" applyAlignment="1"/>
    <xf numFmtId="0" fontId="13" fillId="0" borderId="0" xfId="0" applyFont="1" applyAlignment="1">
      <alignment horizontal="left"/>
    </xf>
    <xf numFmtId="0" fontId="9" fillId="0" borderId="0" xfId="0" applyFont="1" applyAlignment="1">
      <alignment horizontal="left"/>
    </xf>
    <xf numFmtId="170" fontId="14" fillId="0" borderId="0" xfId="0" applyNumberFormat="1" applyFont="1" applyAlignment="1">
      <alignment horizontal="left"/>
    </xf>
    <xf numFmtId="0" fontId="4" fillId="0" borderId="3" xfId="0" applyFont="1" applyBorder="1" applyAlignment="1">
      <alignment horizontal="center"/>
    </xf>
    <xf numFmtId="0" fontId="4" fillId="0" borderId="12" xfId="0" applyFont="1" applyBorder="1" applyAlignment="1">
      <alignment horizontal="right"/>
    </xf>
    <xf numFmtId="37" fontId="4" fillId="0" borderId="0" xfId="0" applyNumberFormat="1" applyFont="1" applyAlignment="1">
      <alignment horizontal="left"/>
    </xf>
    <xf numFmtId="37" fontId="4" fillId="0" borderId="6" xfId="0" applyNumberFormat="1" applyFont="1" applyBorder="1" applyAlignment="1"/>
    <xf numFmtId="3" fontId="4" fillId="0" borderId="6" xfId="0" applyNumberFormat="1" applyFont="1" applyBorder="1" applyAlignment="1">
      <alignment horizontal="center" wrapText="1"/>
    </xf>
    <xf numFmtId="3" fontId="4" fillId="0" borderId="6" xfId="0" applyNumberFormat="1" applyFont="1" applyBorder="1" applyAlignment="1">
      <alignment horizontal="right" wrapText="1"/>
    </xf>
    <xf numFmtId="3" fontId="4" fillId="0" borderId="6" xfId="0" applyNumberFormat="1" applyFont="1" applyBorder="1" applyAlignment="1">
      <alignment horizontal="right"/>
    </xf>
    <xf numFmtId="0" fontId="15" fillId="0" borderId="0" xfId="2" applyFont="1" applyAlignment="1" applyProtection="1"/>
    <xf numFmtId="3" fontId="4" fillId="0" borderId="0" xfId="1" applyNumberFormat="1" applyFont="1"/>
    <xf numFmtId="0" fontId="4" fillId="0" borderId="6" xfId="0" applyFont="1" applyBorder="1" applyAlignment="1">
      <alignment horizontal="right"/>
    </xf>
    <xf numFmtId="37" fontId="4" fillId="0" borderId="7" xfId="0" applyNumberFormat="1" applyFont="1" applyBorder="1" applyAlignment="1">
      <alignment horizontal="right" wrapText="1"/>
    </xf>
    <xf numFmtId="0" fontId="4" fillId="0" borderId="0" xfId="3"/>
    <xf numFmtId="0" fontId="4" fillId="0" borderId="5" xfId="3" applyBorder="1" applyAlignment="1">
      <alignment horizontal="center"/>
    </xf>
    <xf numFmtId="5" fontId="16" fillId="0" borderId="0" xfId="0" applyNumberFormat="1" applyFont="1" applyAlignment="1"/>
    <xf numFmtId="169" fontId="16" fillId="0" borderId="0" xfId="1" applyNumberFormat="1" applyFont="1" applyAlignment="1">
      <alignment horizontal="right"/>
    </xf>
    <xf numFmtId="37" fontId="16" fillId="0" borderId="0" xfId="0" applyNumberFormat="1" applyFont="1" applyAlignment="1"/>
    <xf numFmtId="168" fontId="16" fillId="0" borderId="0" xfId="1" applyNumberFormat="1" applyFont="1"/>
    <xf numFmtId="169" fontId="16" fillId="0" borderId="0" xfId="1" applyNumberFormat="1" applyFont="1"/>
    <xf numFmtId="169" fontId="16" fillId="0" borderId="6" xfId="1" applyNumberFormat="1" applyFont="1" applyBorder="1"/>
    <xf numFmtId="0" fontId="6" fillId="0" borderId="3" xfId="0" applyFont="1" applyBorder="1" applyAlignment="1">
      <alignment horizontal="right"/>
    </xf>
    <xf numFmtId="0" fontId="0" fillId="0" borderId="0" xfId="0" applyAlignment="1">
      <alignment horizontal="right"/>
    </xf>
    <xf numFmtId="168" fontId="16" fillId="0" borderId="0" xfId="1" applyNumberFormat="1" applyFont="1" applyAlignment="1">
      <alignment horizontal="left"/>
    </xf>
    <xf numFmtId="168" fontId="16" fillId="0" borderId="6" xfId="1" applyNumberFormat="1" applyFont="1" applyBorder="1"/>
    <xf numFmtId="3" fontId="4" fillId="3" borderId="0" xfId="0" applyNumberFormat="1" applyFont="1" applyFill="1" applyAlignment="1"/>
    <xf numFmtId="3" fontId="4" fillId="3" borderId="6" xfId="0" applyNumberFormat="1" applyFont="1" applyFill="1" applyBorder="1" applyAlignment="1"/>
    <xf numFmtId="3" fontId="4" fillId="0" borderId="4" xfId="0" applyNumberFormat="1" applyFont="1" applyBorder="1" applyAlignment="1"/>
    <xf numFmtId="3" fontId="4" fillId="0" borderId="13" xfId="0" applyNumberFormat="1" applyFont="1" applyBorder="1" applyAlignment="1"/>
    <xf numFmtId="0" fontId="4" fillId="0" borderId="0" xfId="0" applyFont="1" applyAlignment="1">
      <alignment horizontal="center"/>
    </xf>
    <xf numFmtId="171" fontId="4" fillId="0" borderId="13" xfId="0" applyNumberFormat="1" applyFont="1" applyBorder="1" applyAlignment="1"/>
    <xf numFmtId="171" fontId="4" fillId="0" borderId="6" xfId="0" applyNumberFormat="1" applyFont="1" applyBorder="1" applyAlignment="1"/>
    <xf numFmtId="171" fontId="4" fillId="0" borderId="7" xfId="0" applyNumberFormat="1" applyFont="1" applyBorder="1" applyAlignment="1"/>
    <xf numFmtId="171" fontId="4" fillId="3" borderId="7" xfId="0" applyNumberFormat="1" applyFont="1" applyFill="1" applyBorder="1" applyAlignment="1"/>
    <xf numFmtId="171" fontId="4" fillId="0" borderId="0" xfId="0" applyNumberFormat="1" applyFont="1" applyAlignment="1"/>
    <xf numFmtId="171" fontId="4" fillId="3" borderId="13" xfId="0" applyNumberFormat="1" applyFont="1" applyFill="1" applyBorder="1" applyAlignment="1"/>
    <xf numFmtId="172" fontId="4" fillId="0" borderId="7" xfId="0" applyNumberFormat="1" applyFont="1" applyBorder="1" applyAlignment="1">
      <alignment horizontal="right" wrapText="1"/>
    </xf>
    <xf numFmtId="0" fontId="4" fillId="0" borderId="11" xfId="3" applyBorder="1" applyAlignment="1">
      <alignment horizontal="center"/>
    </xf>
    <xf numFmtId="0" fontId="4" fillId="0" borderId="5" xfId="3" applyBorder="1" applyAlignment="1">
      <alignment horizontal="center" wrapText="1"/>
    </xf>
    <xf numFmtId="37" fontId="16" fillId="0" borderId="7" xfId="0" applyNumberFormat="1" applyFont="1" applyBorder="1" applyAlignment="1"/>
    <xf numFmtId="168" fontId="16" fillId="0" borderId="7" xfId="1" applyNumberFormat="1" applyFont="1" applyBorder="1"/>
    <xf numFmtId="37" fontId="4" fillId="0" borderId="6" xfId="0" applyNumberFormat="1" applyFont="1" applyBorder="1" applyAlignment="1">
      <alignment horizontal="right" wrapText="1"/>
    </xf>
    <xf numFmtId="37" fontId="4" fillId="0" borderId="13" xfId="0" applyNumberFormat="1" applyFont="1" applyBorder="1" applyAlignment="1">
      <alignment horizontal="right" wrapText="1"/>
    </xf>
    <xf numFmtId="172" fontId="4" fillId="0" borderId="13" xfId="0" applyNumberFormat="1" applyFont="1" applyBorder="1" applyAlignment="1">
      <alignment horizontal="right" wrapText="1"/>
    </xf>
    <xf numFmtId="0" fontId="4" fillId="0" borderId="11" xfId="0" applyFont="1" applyBorder="1" applyAlignment="1">
      <alignment horizontal="centerContinuous"/>
    </xf>
    <xf numFmtId="169" fontId="16" fillId="0" borderId="7" xfId="1" applyNumberFormat="1" applyFont="1" applyBorder="1" applyAlignment="1">
      <alignment horizontal="right"/>
    </xf>
    <xf numFmtId="169" fontId="16" fillId="0" borderId="4" xfId="1" applyNumberFormat="1" applyFont="1" applyBorder="1" applyAlignment="1">
      <alignment horizontal="right"/>
    </xf>
    <xf numFmtId="169" fontId="4" fillId="0" borderId="0" xfId="1" applyNumberFormat="1" applyFont="1" applyAlignment="1">
      <alignment horizontal="left"/>
    </xf>
    <xf numFmtId="0" fontId="17" fillId="4" borderId="0" xfId="0" applyFont="1" applyFill="1" applyAlignment="1"/>
    <xf numFmtId="170" fontId="17" fillId="4" borderId="0" xfId="0" applyNumberFormat="1" applyFont="1" applyFill="1" applyAlignment="1"/>
    <xf numFmtId="170" fontId="17" fillId="4" borderId="6" xfId="0" applyNumberFormat="1" applyFont="1" applyFill="1" applyBorder="1" applyAlignment="1"/>
    <xf numFmtId="1" fontId="17" fillId="4" borderId="0" xfId="0" applyNumberFormat="1" applyFont="1" applyFill="1" applyAlignment="1"/>
    <xf numFmtId="1" fontId="17" fillId="4" borderId="6" xfId="0" applyNumberFormat="1" applyFont="1" applyFill="1" applyBorder="1" applyAlignment="1"/>
    <xf numFmtId="0" fontId="17" fillId="4" borderId="7" xfId="0" applyFont="1" applyFill="1" applyBorder="1" applyAlignment="1"/>
    <xf numFmtId="1" fontId="17" fillId="4" borderId="7" xfId="0" applyNumberFormat="1" applyFont="1" applyFill="1" applyBorder="1" applyAlignment="1"/>
    <xf numFmtId="1" fontId="17" fillId="4" borderId="13" xfId="0" applyNumberFormat="1" applyFont="1" applyFill="1" applyBorder="1" applyAlignment="1"/>
    <xf numFmtId="37" fontId="4" fillId="5" borderId="0" xfId="0" applyNumberFormat="1" applyFont="1" applyFill="1" applyAlignment="1"/>
    <xf numFmtId="3" fontId="4" fillId="5" borderId="0" xfId="0" applyNumberFormat="1" applyFont="1" applyFill="1" applyAlignment="1"/>
    <xf numFmtId="3" fontId="4" fillId="5" borderId="0" xfId="0" applyNumberFormat="1" applyFont="1" applyFill="1" applyAlignment="1">
      <alignment horizontal="center" wrapText="1"/>
    </xf>
    <xf numFmtId="3" fontId="4" fillId="5" borderId="0" xfId="0" applyNumberFormat="1" applyFont="1" applyFill="1" applyAlignment="1">
      <alignment horizontal="right" wrapText="1"/>
    </xf>
    <xf numFmtId="3" fontId="4" fillId="5" borderId="0" xfId="0" applyNumberFormat="1" applyFont="1" applyFill="1" applyAlignment="1">
      <alignment horizontal="right"/>
    </xf>
    <xf numFmtId="37" fontId="4" fillId="5" borderId="7" xfId="0" applyNumberFormat="1" applyFont="1" applyFill="1" applyBorder="1" applyAlignment="1">
      <alignment horizontal="right" wrapText="1"/>
    </xf>
    <xf numFmtId="37" fontId="4" fillId="5" borderId="0" xfId="0" applyNumberFormat="1" applyFont="1" applyFill="1" applyAlignment="1">
      <alignment horizontal="right" wrapText="1"/>
    </xf>
    <xf numFmtId="0" fontId="4" fillId="5" borderId="0" xfId="0" applyFont="1" applyFill="1" applyAlignment="1"/>
    <xf numFmtId="0" fontId="4" fillId="5" borderId="0" xfId="0" applyFont="1" applyFill="1" applyAlignment="1">
      <alignment horizontal="right"/>
    </xf>
    <xf numFmtId="173" fontId="4" fillId="0" borderId="6" xfId="0" applyNumberFormat="1" applyFont="1" applyBorder="1" applyAlignment="1"/>
    <xf numFmtId="171" fontId="4" fillId="0" borderId="16" xfId="0" applyNumberFormat="1" applyFont="1" applyBorder="1" applyAlignment="1"/>
    <xf numFmtId="171" fontId="4" fillId="0" borderId="15" xfId="0" applyNumberFormat="1" applyFont="1" applyBorder="1" applyAlignment="1"/>
    <xf numFmtId="171" fontId="4" fillId="3" borderId="15" xfId="0" applyNumberFormat="1" applyFont="1" applyFill="1" applyBorder="1" applyAlignment="1"/>
    <xf numFmtId="171" fontId="4" fillId="3" borderId="16" xfId="0" applyNumberFormat="1" applyFont="1" applyFill="1" applyBorder="1" applyAlignment="1"/>
    <xf numFmtId="171" fontId="4" fillId="3" borderId="0" xfId="0" applyNumberFormat="1" applyFont="1" applyFill="1" applyAlignment="1"/>
    <xf numFmtId="0" fontId="18" fillId="0" borderId="0" xfId="0" applyFont="1" applyAlignment="1"/>
    <xf numFmtId="38" fontId="7" fillId="0" borderId="0" xfId="0" applyNumberFormat="1" applyFont="1" applyAlignment="1"/>
    <xf numFmtId="38" fontId="4" fillId="0" borderId="0" xfId="0" applyNumberFormat="1" applyFont="1" applyAlignment="1"/>
    <xf numFmtId="37" fontId="16" fillId="0" borderId="20" xfId="0" applyNumberFormat="1" applyFont="1" applyBorder="1" applyAlignment="1"/>
    <xf numFmtId="168" fontId="16" fillId="0" borderId="20" xfId="1" applyNumberFormat="1" applyFont="1" applyBorder="1"/>
    <xf numFmtId="169" fontId="16" fillId="0" borderId="20" xfId="1" applyNumberFormat="1" applyFont="1" applyBorder="1" applyAlignment="1">
      <alignment horizontal="right"/>
    </xf>
    <xf numFmtId="37" fontId="16" fillId="0" borderId="15" xfId="0" applyNumberFormat="1" applyFont="1" applyBorder="1" applyAlignment="1"/>
    <xf numFmtId="168" fontId="16" fillId="0" borderId="15" xfId="1" applyNumberFormat="1" applyFont="1" applyBorder="1"/>
    <xf numFmtId="3" fontId="4" fillId="3" borderId="16" xfId="0" applyNumberFormat="1" applyFont="1" applyFill="1" applyBorder="1" applyAlignment="1"/>
    <xf numFmtId="3" fontId="4" fillId="0" borderId="16" xfId="0" applyNumberFormat="1" applyFont="1" applyBorder="1" applyAlignment="1"/>
    <xf numFmtId="0" fontId="6" fillId="0" borderId="6" xfId="0" applyFont="1" applyBorder="1" applyAlignment="1"/>
    <xf numFmtId="0" fontId="6" fillId="6" borderId="6" xfId="0" applyFont="1" applyFill="1" applyBorder="1" applyAlignment="1">
      <alignment horizontal="right"/>
    </xf>
    <xf numFmtId="0" fontId="17" fillId="4" borderId="15" xfId="0" applyFont="1" applyFill="1" applyBorder="1" applyAlignment="1"/>
    <xf numFmtId="1" fontId="17" fillId="4" borderId="15" xfId="0" applyNumberFormat="1" applyFont="1" applyFill="1" applyBorder="1" applyAlignment="1"/>
    <xf numFmtId="1" fontId="17" fillId="4" borderId="16" xfId="0" applyNumberFormat="1" applyFont="1" applyFill="1" applyBorder="1" applyAlignment="1"/>
    <xf numFmtId="170" fontId="17" fillId="4" borderId="13" xfId="0" applyNumberFormat="1" applyFont="1" applyFill="1" applyBorder="1" applyAlignment="1"/>
    <xf numFmtId="170" fontId="17" fillId="4" borderId="16" xfId="0" applyNumberFormat="1" applyFont="1" applyFill="1" applyBorder="1" applyAlignment="1"/>
    <xf numFmtId="0" fontId="17" fillId="4" borderId="6" xfId="0" applyFont="1" applyFill="1" applyBorder="1" applyAlignment="1">
      <alignment horizontal="right"/>
    </xf>
    <xf numFmtId="0" fontId="17" fillId="4" borderId="13" xfId="0" applyFont="1" applyFill="1" applyBorder="1" applyAlignment="1">
      <alignment horizontal="right"/>
    </xf>
    <xf numFmtId="0" fontId="17" fillId="4" borderId="16" xfId="0" applyFont="1" applyFill="1" applyBorder="1" applyAlignment="1">
      <alignment horizontal="right"/>
    </xf>
    <xf numFmtId="0" fontId="17" fillId="4" borderId="6" xfId="0" applyFont="1" applyFill="1" applyBorder="1" applyAlignment="1"/>
    <xf numFmtId="0" fontId="17" fillId="4" borderId="13" xfId="0" applyFont="1" applyFill="1" applyBorder="1" applyAlignment="1"/>
    <xf numFmtId="0" fontId="17" fillId="4" borderId="16" xfId="0" applyFont="1" applyFill="1" applyBorder="1" applyAlignment="1"/>
    <xf numFmtId="169" fontId="4" fillId="5" borderId="0" xfId="1" applyNumberFormat="1" applyFont="1" applyFill="1"/>
    <xf numFmtId="0" fontId="7" fillId="5" borderId="0" xfId="0" applyFont="1" applyFill="1" applyAlignment="1"/>
    <xf numFmtId="0" fontId="5" fillId="0" borderId="0" xfId="2" applyAlignment="1" applyProtection="1"/>
    <xf numFmtId="0" fontId="4" fillId="0" borderId="11" xfId="3" applyBorder="1" applyAlignment="1">
      <alignment horizontal="center" wrapText="1"/>
    </xf>
    <xf numFmtId="0" fontId="4" fillId="0" borderId="19" xfId="3" applyBorder="1" applyAlignment="1">
      <alignment horizontal="center" wrapText="1"/>
    </xf>
    <xf numFmtId="37" fontId="13" fillId="0" borderId="0" xfId="3" applyNumberFormat="1" applyFont="1"/>
    <xf numFmtId="37" fontId="16" fillId="0" borderId="21" xfId="0" applyNumberFormat="1" applyFont="1" applyBorder="1" applyAlignment="1"/>
    <xf numFmtId="3" fontId="4" fillId="0" borderId="16" xfId="10" applyNumberFormat="1" applyFont="1" applyBorder="1"/>
    <xf numFmtId="3" fontId="4" fillId="0" borderId="20" xfId="10" applyNumberFormat="1" applyFont="1" applyBorder="1"/>
    <xf numFmtId="3" fontId="4" fillId="0" borderId="15" xfId="10" applyNumberFormat="1" applyFont="1" applyBorder="1"/>
    <xf numFmtId="3" fontId="4" fillId="0" borderId="18" xfId="10" applyNumberFormat="1" applyFont="1" applyBorder="1"/>
    <xf numFmtId="37" fontId="16" fillId="0" borderId="17" xfId="0" applyNumberFormat="1" applyFont="1" applyBorder="1" applyAlignment="1"/>
    <xf numFmtId="3" fontId="4" fillId="0" borderId="15" xfId="0" applyNumberFormat="1" applyFont="1" applyBorder="1" applyAlignment="1"/>
    <xf numFmtId="0" fontId="4" fillId="7" borderId="0" xfId="0" applyFont="1" applyFill="1" applyAlignment="1"/>
    <xf numFmtId="0" fontId="4" fillId="7" borderId="11" xfId="0" applyFont="1" applyFill="1" applyBorder="1" applyAlignment="1">
      <alignment horizontal="centerContinuous"/>
    </xf>
    <xf numFmtId="0" fontId="4" fillId="7" borderId="17" xfId="0" applyFont="1" applyFill="1" applyBorder="1" applyAlignment="1">
      <alignment horizontal="right"/>
    </xf>
    <xf numFmtId="0" fontId="4" fillId="7" borderId="11" xfId="3" applyFill="1" applyBorder="1" applyAlignment="1">
      <alignment horizontal="center"/>
    </xf>
    <xf numFmtId="0" fontId="4" fillId="7" borderId="19" xfId="3" applyFill="1" applyBorder="1" applyAlignment="1">
      <alignment horizontal="center"/>
    </xf>
    <xf numFmtId="169" fontId="16" fillId="7" borderId="7" xfId="1" applyNumberFormat="1" applyFont="1" applyFill="1" applyBorder="1" applyAlignment="1">
      <alignment horizontal="right"/>
    </xf>
    <xf numFmtId="169" fontId="16" fillId="7" borderId="20" xfId="1" applyNumberFormat="1" applyFont="1" applyFill="1" applyBorder="1" applyAlignment="1">
      <alignment horizontal="right"/>
    </xf>
    <xf numFmtId="37" fontId="16" fillId="7" borderId="7" xfId="0" applyNumberFormat="1" applyFont="1" applyFill="1" applyBorder="1" applyAlignment="1"/>
    <xf numFmtId="37" fontId="16" fillId="7" borderId="20" xfId="0" applyNumberFormat="1" applyFont="1" applyFill="1" applyBorder="1" applyAlignment="1"/>
    <xf numFmtId="168" fontId="16" fillId="7" borderId="7" xfId="1" applyNumberFormat="1" applyFont="1" applyFill="1" applyBorder="1"/>
    <xf numFmtId="168" fontId="16" fillId="7" borderId="20" xfId="1" applyNumberFormat="1" applyFont="1" applyFill="1" applyBorder="1"/>
    <xf numFmtId="37" fontId="4" fillId="7" borderId="20" xfId="0" applyNumberFormat="1" applyFont="1" applyFill="1" applyBorder="1" applyAlignment="1">
      <alignment horizontal="right" wrapText="1"/>
    </xf>
    <xf numFmtId="3" fontId="4" fillId="7" borderId="15" xfId="3" applyNumberFormat="1" applyFill="1" applyBorder="1"/>
    <xf numFmtId="3" fontId="4" fillId="7" borderId="0" xfId="3" applyNumberFormat="1" applyFill="1"/>
    <xf numFmtId="37" fontId="4" fillId="7" borderId="18" xfId="0" applyNumberFormat="1" applyFont="1" applyFill="1" applyBorder="1" applyAlignment="1">
      <alignment horizontal="right" wrapText="1"/>
    </xf>
    <xf numFmtId="3" fontId="4" fillId="7" borderId="18" xfId="3" applyNumberFormat="1" applyFill="1" applyBorder="1"/>
    <xf numFmtId="37" fontId="16" fillId="7" borderId="15" xfId="0" applyNumberFormat="1" applyFont="1" applyFill="1" applyBorder="1" applyAlignment="1"/>
    <xf numFmtId="168" fontId="16" fillId="7" borderId="15" xfId="1" applyNumberFormat="1" applyFont="1" applyFill="1" applyBorder="1"/>
    <xf numFmtId="3" fontId="4" fillId="7" borderId="18" xfId="0" applyNumberFormat="1" applyFont="1" applyFill="1" applyBorder="1" applyAlignment="1"/>
    <xf numFmtId="3" fontId="4" fillId="7" borderId="16" xfId="3" applyNumberFormat="1" applyFill="1" applyBorder="1"/>
    <xf numFmtId="3" fontId="4" fillId="7" borderId="20" xfId="3" applyNumberFormat="1" applyFill="1" applyBorder="1"/>
    <xf numFmtId="0" fontId="5" fillId="7" borderId="0" xfId="2" applyFill="1" applyAlignment="1" applyProtection="1"/>
    <xf numFmtId="0" fontId="4" fillId="7" borderId="0" xfId="3" applyFill="1"/>
    <xf numFmtId="0" fontId="4" fillId="7" borderId="0" xfId="3" applyFill="1" applyAlignment="1">
      <alignment wrapText="1"/>
    </xf>
    <xf numFmtId="15" fontId="4" fillId="7" borderId="0" xfId="0" applyNumberFormat="1" applyFont="1" applyFill="1" applyAlignment="1"/>
    <xf numFmtId="0" fontId="15" fillId="7" borderId="0" xfId="2" applyFont="1" applyFill="1" applyAlignment="1" applyProtection="1"/>
    <xf numFmtId="37" fontId="4" fillId="7" borderId="7" xfId="0" applyNumberFormat="1" applyFont="1" applyFill="1" applyBorder="1" applyAlignment="1">
      <alignment horizontal="right" wrapText="1"/>
    </xf>
    <xf numFmtId="171" fontId="4" fillId="0" borderId="22" xfId="0" applyNumberFormat="1" applyFont="1" applyBorder="1" applyAlignment="1"/>
    <xf numFmtId="0" fontId="0" fillId="0" borderId="15" xfId="0" applyBorder="1" applyAlignment="1"/>
    <xf numFmtId="0" fontId="0" fillId="0" borderId="16" xfId="0" applyBorder="1" applyAlignment="1"/>
    <xf numFmtId="0" fontId="3" fillId="0" borderId="0" xfId="0" applyFont="1" applyAlignment="1"/>
    <xf numFmtId="0" fontId="7" fillId="0" borderId="6" xfId="0" applyFont="1" applyBorder="1" applyAlignment="1">
      <alignment horizontal="right"/>
    </xf>
    <xf numFmtId="0" fontId="4" fillId="0" borderId="12" xfId="0" applyFont="1" applyBorder="1" applyAlignment="1"/>
    <xf numFmtId="169" fontId="4" fillId="0" borderId="0" xfId="1" applyNumberFormat="1" applyFont="1"/>
    <xf numFmtId="3" fontId="22" fillId="0" borderId="0" xfId="0" applyNumberFormat="1" applyFont="1" applyAlignment="1">
      <alignment horizontal="right" vertical="top" wrapText="1"/>
    </xf>
    <xf numFmtId="169" fontId="4" fillId="0" borderId="6" xfId="1" applyNumberFormat="1" applyFont="1" applyBorder="1"/>
    <xf numFmtId="3" fontId="22" fillId="0" borderId="6" xfId="0" applyNumberFormat="1" applyFont="1" applyBorder="1" applyAlignment="1">
      <alignment horizontal="right" vertical="top" wrapText="1"/>
    </xf>
    <xf numFmtId="0" fontId="22" fillId="0" borderId="0" xfId="0" applyFont="1" applyAlignment="1">
      <alignment horizontal="right" vertical="top" wrapText="1"/>
    </xf>
    <xf numFmtId="0" fontId="7" fillId="0" borderId="0" xfId="0" applyFont="1" applyAlignment="1">
      <alignment horizontal="left"/>
    </xf>
    <xf numFmtId="0" fontId="4" fillId="0" borderId="0" xfId="0" quotePrefix="1" applyFont="1" applyAlignment="1"/>
    <xf numFmtId="0" fontId="4" fillId="0" borderId="0" xfId="0" quotePrefix="1" applyFont="1" applyAlignment="1">
      <alignment horizontal="left"/>
    </xf>
    <xf numFmtId="38" fontId="7" fillId="0" borderId="6" xfId="0" applyNumberFormat="1" applyFont="1" applyBorder="1" applyAlignment="1"/>
    <xf numFmtId="3" fontId="22" fillId="5" borderId="0" xfId="0" applyNumberFormat="1" applyFont="1" applyFill="1" applyAlignment="1">
      <alignment horizontal="right" vertical="top" wrapText="1"/>
    </xf>
    <xf numFmtId="0" fontId="4" fillId="0" borderId="17" xfId="3" applyBorder="1" applyAlignment="1">
      <alignment horizontal="center" wrapText="1"/>
    </xf>
    <xf numFmtId="0" fontId="4" fillId="0" borderId="15" xfId="3" applyBorder="1" applyAlignment="1">
      <alignment horizontal="center" wrapText="1"/>
    </xf>
    <xf numFmtId="3" fontId="4" fillId="0" borderId="20" xfId="0" applyNumberFormat="1" applyFont="1" applyBorder="1" applyAlignment="1"/>
    <xf numFmtId="3" fontId="4" fillId="0" borderId="18" xfId="0" applyNumberFormat="1" applyFont="1" applyBorder="1" applyAlignment="1"/>
    <xf numFmtId="0" fontId="4" fillId="6" borderId="0" xfId="0" applyFont="1" applyFill="1" applyAlignment="1"/>
    <xf numFmtId="0" fontId="6" fillId="0" borderId="6" xfId="0" applyFont="1" applyBorder="1" applyAlignment="1">
      <alignment horizontal="right"/>
    </xf>
    <xf numFmtId="0" fontId="17" fillId="4" borderId="17" xfId="0" applyFont="1" applyFill="1" applyBorder="1" applyAlignment="1"/>
    <xf numFmtId="170" fontId="17" fillId="4" borderId="15" xfId="0" applyNumberFormat="1" applyFont="1" applyFill="1" applyBorder="1" applyAlignment="1"/>
    <xf numFmtId="0" fontId="17" fillId="0" borderId="0" xfId="0" applyFont="1" applyAlignment="1"/>
    <xf numFmtId="0" fontId="0" fillId="6" borderId="0" xfId="0" applyFill="1" applyAlignment="1"/>
    <xf numFmtId="171" fontId="4" fillId="3" borderId="22" xfId="0" applyNumberFormat="1" applyFont="1" applyFill="1" applyBorder="1" applyAlignment="1"/>
    <xf numFmtId="168" fontId="16" fillId="5" borderId="0" xfId="1" applyNumberFormat="1" applyFont="1" applyFill="1"/>
    <xf numFmtId="170" fontId="17" fillId="5" borderId="0" xfId="0" applyNumberFormat="1" applyFont="1" applyFill="1" applyAlignment="1"/>
    <xf numFmtId="1" fontId="17" fillId="5" borderId="7" xfId="0" applyNumberFormat="1" applyFont="1" applyFill="1" applyBorder="1" applyAlignment="1"/>
    <xf numFmtId="1" fontId="17" fillId="5" borderId="0" xfId="0" applyNumberFormat="1" applyFont="1" applyFill="1" applyAlignment="1"/>
    <xf numFmtId="1" fontId="17" fillId="5" borderId="15" xfId="0" applyNumberFormat="1" applyFont="1" applyFill="1" applyBorder="1" applyAlignment="1"/>
    <xf numFmtId="170" fontId="17" fillId="5" borderId="15" xfId="0" applyNumberFormat="1" applyFont="1" applyFill="1" applyBorder="1" applyAlignment="1"/>
    <xf numFmtId="0" fontId="0" fillId="5" borderId="0" xfId="0" applyFill="1" applyAlignment="1"/>
    <xf numFmtId="0" fontId="3" fillId="0" borderId="0" xfId="0" applyFont="1" applyAlignment="1">
      <alignment vertical="top" wrapText="1"/>
    </xf>
    <xf numFmtId="37" fontId="13" fillId="6" borderId="0" xfId="3" applyNumberFormat="1" applyFont="1" applyFill="1"/>
    <xf numFmtId="43" fontId="4" fillId="0" borderId="0" xfId="0" applyNumberFormat="1" applyFont="1" applyAlignment="1"/>
    <xf numFmtId="16" fontId="4" fillId="0" borderId="0" xfId="0" applyNumberFormat="1" applyFont="1" applyAlignment="1"/>
    <xf numFmtId="175" fontId="7" fillId="0" borderId="0" xfId="0" applyNumberFormat="1" applyFont="1" applyAlignment="1"/>
    <xf numFmtId="175" fontId="7" fillId="0" borderId="6" xfId="0" applyNumberFormat="1" applyFont="1" applyBorder="1" applyAlignment="1"/>
    <xf numFmtId="175" fontId="7" fillId="0" borderId="0" xfId="0" applyNumberFormat="1" applyFont="1" applyAlignment="1">
      <alignment horizontal="right"/>
    </xf>
    <xf numFmtId="175" fontId="4" fillId="0" borderId="0" xfId="4" applyNumberFormat="1" applyFont="1"/>
    <xf numFmtId="175" fontId="4" fillId="0" borderId="0" xfId="0" applyNumberFormat="1" applyFont="1" applyAlignment="1"/>
    <xf numFmtId="0" fontId="4" fillId="8" borderId="0" xfId="0" applyFont="1" applyFill="1" applyAlignment="1"/>
    <xf numFmtId="170" fontId="4" fillId="8" borderId="0" xfId="0" applyNumberFormat="1" applyFont="1" applyFill="1" applyAlignment="1"/>
    <xf numFmtId="170" fontId="12" fillId="8" borderId="0" xfId="0" applyNumberFormat="1" applyFont="1" applyFill="1" applyAlignment="1"/>
    <xf numFmtId="170" fontId="12" fillId="8" borderId="6" xfId="0" applyNumberFormat="1" applyFont="1" applyFill="1" applyBorder="1" applyAlignment="1"/>
    <xf numFmtId="0" fontId="4" fillId="8" borderId="3" xfId="0" applyFont="1" applyFill="1" applyBorder="1" applyAlignment="1">
      <alignment horizontal="center"/>
    </xf>
    <xf numFmtId="0" fontId="4" fillId="8" borderId="5" xfId="0" applyFont="1" applyFill="1" applyBorder="1" applyAlignment="1"/>
    <xf numFmtId="0" fontId="4" fillId="8" borderId="6" xfId="0" applyFont="1" applyFill="1" applyBorder="1" applyAlignment="1"/>
    <xf numFmtId="5" fontId="16" fillId="8" borderId="0" xfId="0" applyNumberFormat="1" applyFont="1" applyFill="1" applyAlignment="1"/>
    <xf numFmtId="0" fontId="25" fillId="0" borderId="0" xfId="0" applyFont="1" applyAlignment="1">
      <alignment horizontal="centerContinuous"/>
    </xf>
    <xf numFmtId="0" fontId="24" fillId="0" borderId="0" xfId="0" applyFont="1" applyAlignment="1"/>
    <xf numFmtId="3" fontId="29" fillId="0" borderId="20" xfId="0" applyNumberFormat="1" applyFont="1" applyBorder="1" applyAlignment="1">
      <alignment horizontal="right"/>
    </xf>
    <xf numFmtId="0" fontId="4" fillId="6" borderId="6" xfId="0" applyFont="1" applyFill="1" applyBorder="1" applyAlignment="1">
      <alignment horizontal="right"/>
    </xf>
    <xf numFmtId="3" fontId="29" fillId="0" borderId="0" xfId="0" applyNumberFormat="1" applyFont="1" applyAlignment="1"/>
    <xf numFmtId="0" fontId="4" fillId="9" borderId="0" xfId="0" applyFont="1" applyFill="1" applyAlignment="1"/>
    <xf numFmtId="0" fontId="5" fillId="9" borderId="0" xfId="2" applyFill="1" applyAlignment="1" applyProtection="1"/>
    <xf numFmtId="0" fontId="4" fillId="9" borderId="0" xfId="3" applyFill="1"/>
    <xf numFmtId="0" fontId="4" fillId="10" borderId="0" xfId="0" applyFont="1" applyFill="1" applyAlignment="1"/>
    <xf numFmtId="170" fontId="12" fillId="10" borderId="6" xfId="0" applyNumberFormat="1" applyFont="1" applyFill="1" applyBorder="1" applyAlignment="1"/>
    <xf numFmtId="0" fontId="13" fillId="10" borderId="0" xfId="0" applyFont="1" applyFill="1" applyAlignment="1"/>
    <xf numFmtId="0" fontId="24" fillId="0" borderId="0" xfId="0" applyFont="1" applyFill="1" applyAlignment="1"/>
    <xf numFmtId="0" fontId="4" fillId="0" borderId="6" xfId="0" applyFont="1" applyFill="1" applyBorder="1" applyAlignment="1">
      <alignment horizontal="right"/>
    </xf>
    <xf numFmtId="0" fontId="4" fillId="0" borderId="0" xfId="0" applyFont="1" applyBorder="1" applyAlignment="1">
      <alignment horizontal="left"/>
    </xf>
    <xf numFmtId="0" fontId="4" fillId="0" borderId="0" xfId="0" applyFont="1" applyBorder="1" applyAlignment="1">
      <alignment horizontal="centerContinuous"/>
    </xf>
    <xf numFmtId="0" fontId="4" fillId="0" borderId="4" xfId="0" applyFont="1" applyBorder="1" applyAlignment="1"/>
    <xf numFmtId="0" fontId="4" fillId="0" borderId="6" xfId="0" applyFont="1" applyFill="1" applyBorder="1" applyAlignment="1"/>
    <xf numFmtId="0" fontId="4" fillId="0" borderId="0" xfId="0" applyFont="1" applyFill="1" applyAlignment="1"/>
    <xf numFmtId="3" fontId="4" fillId="0" borderId="7" xfId="0" applyNumberFormat="1" applyFont="1" applyBorder="1" applyAlignment="1"/>
    <xf numFmtId="3" fontId="4" fillId="3" borderId="7" xfId="0" applyNumberFormat="1" applyFont="1" applyFill="1" applyBorder="1" applyAlignment="1"/>
    <xf numFmtId="171" fontId="4" fillId="3" borderId="6" xfId="0" applyNumberFormat="1" applyFont="1" applyFill="1" applyBorder="1" applyAlignment="1"/>
    <xf numFmtId="3" fontId="4" fillId="3" borderId="13" xfId="0" applyNumberFormat="1" applyFont="1" applyFill="1" applyBorder="1" applyAlignment="1"/>
    <xf numFmtId="171" fontId="4" fillId="3" borderId="0" xfId="0" applyNumberFormat="1" applyFont="1" applyFill="1" applyAlignment="1">
      <alignment horizontal="right"/>
    </xf>
    <xf numFmtId="0" fontId="7" fillId="0" borderId="0" xfId="0" applyFont="1" applyAlignment="1"/>
    <xf numFmtId="0" fontId="0" fillId="0" borderId="0" xfId="0" applyAlignment="1"/>
    <xf numFmtId="0" fontId="0" fillId="0" borderId="0" xfId="0" applyAlignment="1"/>
    <xf numFmtId="0" fontId="7" fillId="0" borderId="0" xfId="0" applyFont="1" applyAlignment="1"/>
    <xf numFmtId="0" fontId="6" fillId="0" borderId="6" xfId="0" applyFont="1" applyFill="1" applyBorder="1" applyAlignment="1">
      <alignment horizontal="right"/>
    </xf>
    <xf numFmtId="0" fontId="13" fillId="0" borderId="0" xfId="0" applyFont="1" applyAlignment="1"/>
    <xf numFmtId="171" fontId="4" fillId="0" borderId="0" xfId="0" applyNumberFormat="1" applyFont="1" applyAlignment="1">
      <alignment horizontal="right"/>
    </xf>
    <xf numFmtId="0" fontId="4" fillId="0" borderId="2" xfId="0" applyFont="1" applyFill="1" applyBorder="1" applyAlignment="1">
      <alignment horizontal="center" wrapText="1"/>
    </xf>
    <xf numFmtId="0" fontId="4" fillId="0" borderId="0" xfId="0" applyFont="1" applyFill="1" applyAlignment="1">
      <alignment horizontal="centerContinuous"/>
    </xf>
    <xf numFmtId="0" fontId="4" fillId="0" borderId="14" xfId="0" applyFont="1" applyFill="1" applyBorder="1" applyAlignment="1">
      <alignment horizontal="centerContinuous" wrapText="1"/>
    </xf>
    <xf numFmtId="0" fontId="4" fillId="0" borderId="0" xfId="0" applyFont="1" applyFill="1" applyAlignment="1">
      <alignment horizontal="centerContinuous" wrapText="1"/>
    </xf>
    <xf numFmtId="0" fontId="4" fillId="0" borderId="0" xfId="0" applyFont="1" applyFill="1" applyAlignment="1">
      <alignment horizontal="center"/>
    </xf>
    <xf numFmtId="0" fontId="4" fillId="0" borderId="1" xfId="0" applyFont="1" applyFill="1" applyBorder="1" applyAlignment="1">
      <alignment horizontal="center"/>
    </xf>
    <xf numFmtId="0" fontId="4" fillId="0" borderId="0" xfId="0" applyFont="1" applyFill="1" applyBorder="1" applyAlignment="1">
      <alignment horizontal="centerContinuous"/>
    </xf>
    <xf numFmtId="0" fontId="4" fillId="0" borderId="4" xfId="0" applyFont="1" applyFill="1" applyBorder="1" applyAlignment="1">
      <alignment horizontal="right"/>
    </xf>
    <xf numFmtId="0" fontId="4" fillId="0" borderId="11" xfId="0" applyFont="1" applyFill="1" applyBorder="1" applyAlignment="1">
      <alignment horizontal="centerContinuous"/>
    </xf>
    <xf numFmtId="0" fontId="4" fillId="0" borderId="5" xfId="0" applyFont="1" applyFill="1" applyBorder="1" applyAlignment="1">
      <alignment horizontal="centerContinuous"/>
    </xf>
    <xf numFmtId="0" fontId="4" fillId="0" borderId="5" xfId="0" applyFont="1" applyFill="1" applyBorder="1" applyAlignment="1">
      <alignment horizontal="centerContinuous" wrapText="1"/>
    </xf>
    <xf numFmtId="0" fontId="4" fillId="0" borderId="16" xfId="0" applyFont="1" applyFill="1" applyBorder="1" applyAlignment="1">
      <alignment horizontal="right"/>
    </xf>
    <xf numFmtId="0" fontId="4" fillId="0" borderId="13" xfId="0" applyFont="1" applyFill="1" applyBorder="1" applyAlignment="1">
      <alignment horizontal="right"/>
    </xf>
    <xf numFmtId="0" fontId="4" fillId="0" borderId="5" xfId="0" applyFont="1" applyFill="1" applyBorder="1" applyAlignment="1">
      <alignment horizontal="right"/>
    </xf>
    <xf numFmtId="0" fontId="0" fillId="0" borderId="0" xfId="0" applyAlignment="1"/>
    <xf numFmtId="0" fontId="4" fillId="0" borderId="0" xfId="0" applyFont="1" applyAlignment="1">
      <alignment horizontal="left" vertical="top" wrapText="1"/>
    </xf>
    <xf numFmtId="0" fontId="7" fillId="0" borderId="0" xfId="0" applyFont="1" applyAlignment="1"/>
    <xf numFmtId="0" fontId="3" fillId="0" borderId="0" xfId="5" applyFont="1" applyAlignment="1">
      <alignment wrapText="1"/>
    </xf>
    <xf numFmtId="0" fontId="3" fillId="0" borderId="0" xfId="0" applyFont="1" applyAlignment="1">
      <alignment wrapText="1"/>
    </xf>
    <xf numFmtId="0" fontId="0" fillId="0" borderId="0" xfId="0" applyFill="1" applyAlignment="1"/>
    <xf numFmtId="0" fontId="4" fillId="0" borderId="9" xfId="0" applyFont="1" applyFill="1" applyBorder="1" applyAlignment="1">
      <alignment horizontal="right" wrapText="1"/>
    </xf>
    <xf numFmtId="0" fontId="0" fillId="0" borderId="10" xfId="0" applyBorder="1" applyAlignment="1">
      <alignment horizontal="right" wrapText="1"/>
    </xf>
    <xf numFmtId="0" fontId="4" fillId="0" borderId="23" xfId="0" applyFont="1" applyFill="1" applyBorder="1" applyAlignment="1">
      <alignment horizontal="right" wrapText="1"/>
    </xf>
    <xf numFmtId="0" fontId="0" fillId="0" borderId="24" xfId="0" applyBorder="1" applyAlignment="1">
      <alignment horizontal="right" wrapText="1"/>
    </xf>
    <xf numFmtId="0" fontId="4" fillId="0" borderId="8" xfId="0" applyFont="1" applyFill="1" applyBorder="1" applyAlignment="1">
      <alignment horizontal="right" wrapText="1"/>
    </xf>
    <xf numFmtId="0" fontId="0" fillId="0" borderId="1" xfId="0" applyBorder="1" applyAlignment="1">
      <alignment horizontal="right" wrapText="1"/>
    </xf>
    <xf numFmtId="0" fontId="8" fillId="0" borderId="4" xfId="0" applyFont="1" applyBorder="1" applyAlignment="1">
      <alignment horizontal="left" vertical="top" wrapText="1"/>
    </xf>
    <xf numFmtId="0" fontId="0" fillId="0" borderId="4" xfId="0" applyBorder="1" applyAlignment="1"/>
    <xf numFmtId="0" fontId="0" fillId="0" borderId="0" xfId="0" applyAlignment="1"/>
    <xf numFmtId="0" fontId="8" fillId="0" borderId="0" xfId="0" applyFont="1" applyFill="1" applyAlignment="1">
      <alignment horizontal="left" vertical="top" wrapText="1"/>
    </xf>
    <xf numFmtId="0" fontId="0" fillId="0" borderId="0" xfId="0" applyFill="1" applyAlignment="1"/>
    <xf numFmtId="0" fontId="8" fillId="0" borderId="0" xfId="0" applyFont="1" applyAlignment="1">
      <alignment horizontal="left" vertical="top" wrapText="1"/>
    </xf>
    <xf numFmtId="0" fontId="4" fillId="0" borderId="0" xfId="0" applyFont="1" applyAlignment="1">
      <alignment horizontal="left" vertical="top" wrapText="1"/>
    </xf>
    <xf numFmtId="0" fontId="4" fillId="0" borderId="4" xfId="0" applyFont="1" applyBorder="1" applyAlignment="1">
      <alignment horizontal="left" vertical="top" wrapText="1"/>
    </xf>
    <xf numFmtId="0" fontId="7" fillId="0" borderId="4" xfId="0" applyFont="1" applyBorder="1" applyAlignment="1">
      <alignment wrapText="1"/>
    </xf>
    <xf numFmtId="0" fontId="7" fillId="0" borderId="0" xfId="0" applyFont="1" applyAlignment="1">
      <alignment wrapText="1"/>
    </xf>
    <xf numFmtId="0" fontId="7" fillId="0" borderId="0" xfId="0" applyFont="1" applyAlignment="1"/>
    <xf numFmtId="0" fontId="4" fillId="0" borderId="0" xfId="0" applyFont="1" applyFill="1" applyAlignment="1">
      <alignment horizontal="left" vertical="top" wrapText="1"/>
    </xf>
    <xf numFmtId="0" fontId="7" fillId="0" borderId="0" xfId="0" applyFont="1" applyFill="1" applyAlignment="1"/>
    <xf numFmtId="0" fontId="18" fillId="7" borderId="6" xfId="0" applyFont="1" applyFill="1" applyBorder="1" applyAlignment="1"/>
    <xf numFmtId="0" fontId="21" fillId="7" borderId="6" xfId="0" applyFont="1" applyFill="1" applyBorder="1" applyAlignment="1"/>
    <xf numFmtId="0" fontId="3" fillId="0" borderId="0" xfId="5" applyFont="1" applyAlignment="1">
      <alignment wrapText="1"/>
    </xf>
    <xf numFmtId="0" fontId="0" fillId="0" borderId="0" xfId="0" applyAlignment="1">
      <alignment wrapText="1"/>
    </xf>
    <xf numFmtId="0" fontId="3" fillId="0" borderId="0" xfId="0" applyFont="1" applyAlignment="1">
      <alignment wrapText="1"/>
    </xf>
  </cellXfs>
  <cellStyles count="13">
    <cellStyle name="Comma" xfId="1" builtinId="3"/>
    <cellStyle name="Comma 2" xfId="7" xr:uid="{00000000-0005-0000-0000-000001000000}"/>
    <cellStyle name="Euro" xfId="8" xr:uid="{00000000-0005-0000-0000-000002000000}"/>
    <cellStyle name="Hyperlink" xfId="2" builtinId="8"/>
    <cellStyle name="Normal" xfId="0" builtinId="0"/>
    <cellStyle name="Normal 2" xfId="3" xr:uid="{00000000-0005-0000-0000-000005000000}"/>
    <cellStyle name="Normal 3" xfId="9" xr:uid="{00000000-0005-0000-0000-000006000000}"/>
    <cellStyle name="Normal 4" xfId="10" xr:uid="{00000000-0005-0000-0000-000007000000}"/>
    <cellStyle name="Normal 5" xfId="5" xr:uid="{00000000-0005-0000-0000-000008000000}"/>
    <cellStyle name="Normal 7 2" xfId="11" xr:uid="{00000000-0005-0000-0000-000009000000}"/>
    <cellStyle name="Normal 8" xfId="12" xr:uid="{00000000-0005-0000-0000-00000A000000}"/>
    <cellStyle name="Percent" xfId="4" builtinId="5"/>
    <cellStyle name="Percent 2" xfId="6" xr:uid="{00000000-0005-0000-0000-00000C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DDDDD"/>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D8E4BC"/>
      <color rgb="FF003399"/>
      <color rgb="FF0000FF"/>
      <color rgb="FF006600"/>
      <color rgb="FF00CCFF"/>
      <color rgb="FF990033"/>
      <color rgb="FF8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400"/>
              <a:t>Appropriations of State Tax Funds for Operating Expenses Related to Higher Education</a:t>
            </a:r>
          </a:p>
        </c:rich>
      </c:tx>
      <c:overlay val="0"/>
    </c:title>
    <c:autoTitleDeleted val="0"/>
    <c:plotArea>
      <c:layout/>
      <c:barChart>
        <c:barDir val="col"/>
        <c:grouping val="clustered"/>
        <c:varyColors val="0"/>
        <c:ser>
          <c:idx val="2"/>
          <c:order val="0"/>
          <c:tx>
            <c:v>State</c:v>
          </c:tx>
          <c:spPr>
            <a:solidFill>
              <a:srgbClr val="006600"/>
            </a:solidFill>
            <a:ln>
              <a:solidFill>
                <a:prstClr val="black"/>
              </a:solidFill>
            </a:ln>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'Table 91'!$D$5:$G$7</c:f>
              <c:multiLvlStrCache>
                <c:ptCount val="4"/>
                <c:lvl>
                  <c:pt idx="0">
                    <c:v>2019-20 to 2020-21</c:v>
                  </c:pt>
                  <c:pt idx="1">
                    <c:v>2016-17 to 2020-21</c:v>
                  </c:pt>
                  <c:pt idx="2">
                    <c:v>2019-20 to 2020-21</c:v>
                  </c:pt>
                  <c:pt idx="3">
                    <c:v>2016-17 to 2020-21</c:v>
                  </c:pt>
                </c:lvl>
                <c:lvl>
                  <c:pt idx="0">
                    <c:v>Percent Change</c:v>
                  </c:pt>
                  <c:pt idx="2">
                    <c:v>Inflation-Adjusted Percent Change2</c:v>
                  </c:pt>
                </c:lvl>
              </c:multiLvlStrCache>
            </c:multiLvlStrRef>
          </c:cat>
          <c:val>
            <c:numRef>
              <c:f>'Table 91'!$D$11:$G$11</c:f>
              <c:numCache>
                <c:formatCode>#,##0.0</c:formatCode>
                <c:ptCount val="4"/>
                <c:pt idx="0">
                  <c:v>0.29580829552541826</c:v>
                </c:pt>
                <c:pt idx="1">
                  <c:v>16.819337811037293</c:v>
                </c:pt>
                <c:pt idx="2">
                  <c:v>-1.609442386584077</c:v>
                </c:pt>
                <c:pt idx="3">
                  <c:v>5.2268319324257089</c:v>
                </c:pt>
              </c:numCache>
            </c:numRef>
          </c:val>
          <c:extLst>
            <c:ext xmlns:c16="http://schemas.microsoft.com/office/drawing/2014/chart" uri="{C3380CC4-5D6E-409C-BE32-E72D297353CC}">
              <c16:uniqueId val="{00000000-0A1B-4B90-82B2-A178A9B00CC4}"/>
            </c:ext>
          </c:extLst>
        </c:ser>
        <c:ser>
          <c:idx val="1"/>
          <c:order val="1"/>
          <c:tx>
            <c:strRef>
              <c:f>'Table 91'!$A$9</c:f>
              <c:strCache>
                <c:ptCount val="1"/>
                <c:pt idx="0">
                  <c:v>SREB states</c:v>
                </c:pt>
              </c:strCache>
            </c:strRef>
          </c:tx>
          <c:spPr>
            <a:solidFill>
              <a:srgbClr val="990033"/>
            </a:solidFill>
            <a:ln>
              <a:solidFill>
                <a:prstClr val="black"/>
              </a:solidFill>
            </a:ln>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'Table 91'!$D$5:$G$7</c:f>
              <c:multiLvlStrCache>
                <c:ptCount val="4"/>
                <c:lvl>
                  <c:pt idx="0">
                    <c:v>2019-20 to 2020-21</c:v>
                  </c:pt>
                  <c:pt idx="1">
                    <c:v>2016-17 to 2020-21</c:v>
                  </c:pt>
                  <c:pt idx="2">
                    <c:v>2019-20 to 2020-21</c:v>
                  </c:pt>
                  <c:pt idx="3">
                    <c:v>2016-17 to 2020-21</c:v>
                  </c:pt>
                </c:lvl>
                <c:lvl>
                  <c:pt idx="0">
                    <c:v>Percent Change</c:v>
                  </c:pt>
                  <c:pt idx="2">
                    <c:v>Inflation-Adjusted Percent Change2</c:v>
                  </c:pt>
                </c:lvl>
              </c:multiLvlStrCache>
            </c:multiLvlStrRef>
          </c:cat>
          <c:val>
            <c:numRef>
              <c:f>'Table 91'!$D$9:$G$9</c:f>
              <c:numCache>
                <c:formatCode>#,##0.0</c:formatCode>
                <c:ptCount val="4"/>
                <c:pt idx="0">
                  <c:v>1.2657476516114967</c:v>
                </c:pt>
                <c:pt idx="1">
                  <c:v>12.677027354319462</c:v>
                </c:pt>
                <c:pt idx="2">
                  <c:v>-0.65792830321070639</c:v>
                </c:pt>
                <c:pt idx="3">
                  <c:v>1.4955814870067814</c:v>
                </c:pt>
              </c:numCache>
            </c:numRef>
          </c:val>
          <c:extLst>
            <c:ext xmlns:c16="http://schemas.microsoft.com/office/drawing/2014/chart" uri="{C3380CC4-5D6E-409C-BE32-E72D297353CC}">
              <c16:uniqueId val="{00000001-0A1B-4B90-82B2-A178A9B00CC4}"/>
            </c:ext>
          </c:extLst>
        </c:ser>
        <c:ser>
          <c:idx val="0"/>
          <c:order val="2"/>
          <c:tx>
            <c:strRef>
              <c:f>'Table 91'!$A$8</c:f>
              <c:strCache>
                <c:ptCount val="1"/>
                <c:pt idx="0">
                  <c:v>50 states</c:v>
                </c:pt>
              </c:strCache>
            </c:strRef>
          </c:tx>
          <c:spPr>
            <a:solidFill>
              <a:srgbClr val="003399"/>
            </a:solidFill>
            <a:ln>
              <a:solidFill>
                <a:prstClr val="black"/>
              </a:solidFill>
            </a:ln>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'Table 91'!$D$5:$G$7</c:f>
              <c:multiLvlStrCache>
                <c:ptCount val="4"/>
                <c:lvl>
                  <c:pt idx="0">
                    <c:v>2019-20 to 2020-21</c:v>
                  </c:pt>
                  <c:pt idx="1">
                    <c:v>2016-17 to 2020-21</c:v>
                  </c:pt>
                  <c:pt idx="2">
                    <c:v>2019-20 to 2020-21</c:v>
                  </c:pt>
                  <c:pt idx="3">
                    <c:v>2016-17 to 2020-21</c:v>
                  </c:pt>
                </c:lvl>
                <c:lvl>
                  <c:pt idx="0">
                    <c:v>Percent Change</c:v>
                  </c:pt>
                  <c:pt idx="2">
                    <c:v>Inflation-Adjusted Percent Change2</c:v>
                  </c:pt>
                </c:lvl>
              </c:multiLvlStrCache>
            </c:multiLvlStrRef>
          </c:cat>
          <c:val>
            <c:numRef>
              <c:f>'Table 91'!$D$8:$G$8</c:f>
              <c:numCache>
                <c:formatCode>#,##0.0</c:formatCode>
                <c:ptCount val="4"/>
                <c:pt idx="0">
                  <c:v>0.30655435164008865</c:v>
                </c:pt>
                <c:pt idx="1">
                  <c:v>11.738950128008442</c:v>
                </c:pt>
                <c:pt idx="2">
                  <c:v>-1.5989004659272068</c:v>
                </c:pt>
                <c:pt idx="3">
                  <c:v>0.65059386353354021</c:v>
                </c:pt>
              </c:numCache>
            </c:numRef>
          </c:val>
          <c:extLst>
            <c:ext xmlns:c16="http://schemas.microsoft.com/office/drawing/2014/chart" uri="{C3380CC4-5D6E-409C-BE32-E72D297353CC}">
              <c16:uniqueId val="{00000002-0A1B-4B90-82B2-A178A9B00CC4}"/>
            </c:ext>
          </c:extLst>
        </c:ser>
        <c:dLbls>
          <c:showLegendKey val="0"/>
          <c:showVal val="1"/>
          <c:showCatName val="0"/>
          <c:showSerName val="0"/>
          <c:showPercent val="0"/>
          <c:showBubbleSize val="0"/>
        </c:dLbls>
        <c:gapWidth val="150"/>
        <c:axId val="240351248"/>
        <c:axId val="240351640"/>
      </c:barChart>
      <c:catAx>
        <c:axId val="240351248"/>
        <c:scaling>
          <c:orientation val="maxMin"/>
        </c:scaling>
        <c:delete val="0"/>
        <c:axPos val="b"/>
        <c:numFmt formatCode="General" sourceLinked="0"/>
        <c:majorTickMark val="none"/>
        <c:minorTickMark val="none"/>
        <c:tickLblPos val="low"/>
        <c:txPr>
          <a:bodyPr rot="-5400000" vert="horz"/>
          <a:lstStyle/>
          <a:p>
            <a:pPr>
              <a:defRPr b="1"/>
            </a:pPr>
            <a:endParaRPr lang="en-US"/>
          </a:p>
        </c:txPr>
        <c:crossAx val="240351640"/>
        <c:crosses val="autoZero"/>
        <c:auto val="1"/>
        <c:lblAlgn val="ctr"/>
        <c:lblOffset val="100"/>
        <c:noMultiLvlLbl val="0"/>
      </c:catAx>
      <c:valAx>
        <c:axId val="240351640"/>
        <c:scaling>
          <c:orientation val="minMax"/>
        </c:scaling>
        <c:delete val="1"/>
        <c:axPos val="r"/>
        <c:numFmt formatCode="#,##0.0" sourceLinked="1"/>
        <c:majorTickMark val="out"/>
        <c:minorTickMark val="none"/>
        <c:tickLblPos val="none"/>
        <c:crossAx val="240351248"/>
        <c:crosses val="autoZero"/>
        <c:crossBetween val="between"/>
      </c:valAx>
    </c:plotArea>
    <c:legend>
      <c:legendPos val="t"/>
      <c:layout>
        <c:manualLayout>
          <c:xMode val="edge"/>
          <c:yMode val="edge"/>
          <c:x val="0.14166666666666666"/>
          <c:y val="0.11097283950617286"/>
          <c:w val="0.70308945756780405"/>
          <c:h val="2.9793409157188686E-2"/>
        </c:manualLayout>
      </c:layout>
      <c:overlay val="0"/>
    </c:legend>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400"/>
              <a:t>State Appropriations Related to Higher Education as Percentages of State Taxes</a:t>
            </a:r>
          </a:p>
        </c:rich>
      </c:tx>
      <c:overlay val="0"/>
    </c:title>
    <c:autoTitleDeleted val="0"/>
    <c:plotArea>
      <c:layout/>
      <c:barChart>
        <c:barDir val="bar"/>
        <c:grouping val="clustered"/>
        <c:varyColors val="0"/>
        <c:ser>
          <c:idx val="2"/>
          <c:order val="0"/>
          <c:tx>
            <c:v>State</c:v>
          </c:tx>
          <c:spPr>
            <a:solidFill>
              <a:srgbClr val="006600"/>
            </a:solidFill>
            <a:ln>
              <a:solidFill>
                <a:prstClr val="black"/>
              </a:solidFill>
            </a:ln>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'Table 92'!$C$5:$E$5</c:f>
              <c:strCache>
                <c:ptCount val="3"/>
                <c:pt idx="0">
                  <c:v>2010-11</c:v>
                </c:pt>
                <c:pt idx="1">
                  <c:v>2015-16</c:v>
                </c:pt>
                <c:pt idx="2">
                  <c:v>2020-21</c:v>
                </c:pt>
              </c:strCache>
            </c:strRef>
          </c:cat>
          <c:val>
            <c:numRef>
              <c:f>'Table 92'!$C$9:$E$9</c:f>
              <c:numCache>
                <c:formatCode>#,##0.0</c:formatCode>
                <c:ptCount val="3"/>
                <c:pt idx="0">
                  <c:v>17.415440364960883</c:v>
                </c:pt>
                <c:pt idx="1">
                  <c:v>15.32764533712937</c:v>
                </c:pt>
                <c:pt idx="2">
                  <c:v>15.101298759414686</c:v>
                </c:pt>
              </c:numCache>
            </c:numRef>
          </c:val>
          <c:extLst>
            <c:ext xmlns:c16="http://schemas.microsoft.com/office/drawing/2014/chart" uri="{C3380CC4-5D6E-409C-BE32-E72D297353CC}">
              <c16:uniqueId val="{00000000-0D24-435F-BE1E-8609E4812D5E}"/>
            </c:ext>
          </c:extLst>
        </c:ser>
        <c:ser>
          <c:idx val="1"/>
          <c:order val="1"/>
          <c:tx>
            <c:strRef>
              <c:f>'Table 92'!$A$7</c:f>
              <c:strCache>
                <c:ptCount val="1"/>
                <c:pt idx="0">
                  <c:v>SREB states</c:v>
                </c:pt>
              </c:strCache>
            </c:strRef>
          </c:tx>
          <c:spPr>
            <a:solidFill>
              <a:srgbClr val="990033"/>
            </a:solidFill>
            <a:ln>
              <a:solidFill>
                <a:prstClr val="black"/>
              </a:solidFill>
            </a:ln>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'Table 92'!$C$5:$E$5</c:f>
              <c:strCache>
                <c:ptCount val="3"/>
                <c:pt idx="0">
                  <c:v>2010-11</c:v>
                </c:pt>
                <c:pt idx="1">
                  <c:v>2015-16</c:v>
                </c:pt>
                <c:pt idx="2">
                  <c:v>2020-21</c:v>
                </c:pt>
              </c:strCache>
            </c:strRef>
          </c:cat>
          <c:val>
            <c:numRef>
              <c:f>'Table 92'!$C$7:$E$7</c:f>
              <c:numCache>
                <c:formatCode>#,##0.0</c:formatCode>
                <c:ptCount val="3"/>
                <c:pt idx="0">
                  <c:v>14.34414146426424</c:v>
                </c:pt>
                <c:pt idx="1">
                  <c:v>12.224282768513909</c:v>
                </c:pt>
                <c:pt idx="2">
                  <c:v>12.124627338100344</c:v>
                </c:pt>
              </c:numCache>
            </c:numRef>
          </c:val>
          <c:extLst>
            <c:ext xmlns:c16="http://schemas.microsoft.com/office/drawing/2014/chart" uri="{C3380CC4-5D6E-409C-BE32-E72D297353CC}">
              <c16:uniqueId val="{00000001-0D24-435F-BE1E-8609E4812D5E}"/>
            </c:ext>
          </c:extLst>
        </c:ser>
        <c:ser>
          <c:idx val="0"/>
          <c:order val="2"/>
          <c:tx>
            <c:strRef>
              <c:f>'Table 92'!$A$6</c:f>
              <c:strCache>
                <c:ptCount val="1"/>
                <c:pt idx="0">
                  <c:v>50 states</c:v>
                </c:pt>
              </c:strCache>
            </c:strRef>
          </c:tx>
          <c:spPr>
            <a:solidFill>
              <a:srgbClr val="003399"/>
            </a:solidFill>
            <a:ln>
              <a:solidFill>
                <a:prstClr val="black"/>
              </a:solidFill>
            </a:ln>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'Table 92'!$C$5:$E$5</c:f>
              <c:strCache>
                <c:ptCount val="3"/>
                <c:pt idx="0">
                  <c:v>2010-11</c:v>
                </c:pt>
                <c:pt idx="1">
                  <c:v>2015-16</c:v>
                </c:pt>
                <c:pt idx="2">
                  <c:v>2020-21</c:v>
                </c:pt>
              </c:strCache>
            </c:strRef>
          </c:cat>
          <c:val>
            <c:numRef>
              <c:f>'Table 92'!$C$6:$E$6</c:f>
              <c:numCache>
                <c:formatCode>#,##0.0</c:formatCode>
                <c:ptCount val="3"/>
                <c:pt idx="0">
                  <c:v>10.740987752103436</c:v>
                </c:pt>
                <c:pt idx="1">
                  <c:v>8.8872467763230336</c:v>
                </c:pt>
                <c:pt idx="2">
                  <c:v>9.1389135379253439</c:v>
                </c:pt>
              </c:numCache>
            </c:numRef>
          </c:val>
          <c:extLst>
            <c:ext xmlns:c16="http://schemas.microsoft.com/office/drawing/2014/chart" uri="{C3380CC4-5D6E-409C-BE32-E72D297353CC}">
              <c16:uniqueId val="{00000002-0D24-435F-BE1E-8609E4812D5E}"/>
            </c:ext>
          </c:extLst>
        </c:ser>
        <c:dLbls>
          <c:showLegendKey val="0"/>
          <c:showVal val="1"/>
          <c:showCatName val="0"/>
          <c:showSerName val="0"/>
          <c:showPercent val="0"/>
          <c:showBubbleSize val="0"/>
        </c:dLbls>
        <c:gapWidth val="150"/>
        <c:overlap val="-25"/>
        <c:axId val="240352424"/>
        <c:axId val="240352816"/>
      </c:barChart>
      <c:catAx>
        <c:axId val="240352424"/>
        <c:scaling>
          <c:orientation val="minMax"/>
        </c:scaling>
        <c:delete val="0"/>
        <c:axPos val="l"/>
        <c:numFmt formatCode="General" sourceLinked="0"/>
        <c:majorTickMark val="none"/>
        <c:minorTickMark val="none"/>
        <c:tickLblPos val="nextTo"/>
        <c:txPr>
          <a:bodyPr/>
          <a:lstStyle/>
          <a:p>
            <a:pPr>
              <a:defRPr b="1"/>
            </a:pPr>
            <a:endParaRPr lang="en-US"/>
          </a:p>
        </c:txPr>
        <c:crossAx val="240352816"/>
        <c:crosses val="autoZero"/>
        <c:auto val="1"/>
        <c:lblAlgn val="ctr"/>
        <c:lblOffset val="100"/>
        <c:noMultiLvlLbl val="0"/>
      </c:catAx>
      <c:valAx>
        <c:axId val="240352816"/>
        <c:scaling>
          <c:orientation val="minMax"/>
        </c:scaling>
        <c:delete val="1"/>
        <c:axPos val="b"/>
        <c:numFmt formatCode="#,##0.0" sourceLinked="1"/>
        <c:majorTickMark val="out"/>
        <c:minorTickMark val="none"/>
        <c:tickLblPos val="none"/>
        <c:crossAx val="240352424"/>
        <c:crosses val="autoZero"/>
        <c:crossBetween val="between"/>
      </c:valAx>
    </c:plotArea>
    <c:legend>
      <c:legendPos val="t"/>
      <c:overlay val="0"/>
    </c:legend>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8</xdr:col>
      <xdr:colOff>523875</xdr:colOff>
      <xdr:row>2</xdr:row>
      <xdr:rowOff>57149</xdr:rowOff>
    </xdr:from>
    <xdr:to>
      <xdr:col>15</xdr:col>
      <xdr:colOff>447675</xdr:colOff>
      <xdr:row>39</xdr:row>
      <xdr:rowOff>104774</xdr:rowOff>
    </xdr:to>
    <xdr:graphicFrame macro="">
      <xdr:nvGraphicFramePr>
        <xdr:cNvPr id="2" name="Chart 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xdr:col>
      <xdr:colOff>0</xdr:colOff>
      <xdr:row>4</xdr:row>
      <xdr:rowOff>0</xdr:rowOff>
    </xdr:from>
    <xdr:to>
      <xdr:col>20</xdr:col>
      <xdr:colOff>485775</xdr:colOff>
      <xdr:row>13</xdr:row>
      <xdr:rowOff>24340</xdr:rowOff>
    </xdr:to>
    <xdr:sp macro="" textlink="">
      <xdr:nvSpPr>
        <xdr:cNvPr id="3" name="Oval Callout 2">
          <a:extLst>
            <a:ext uri="{FF2B5EF4-FFF2-40B4-BE49-F238E27FC236}">
              <a16:creationId xmlns:a16="http://schemas.microsoft.com/office/drawing/2014/main" id="{00000000-0008-0000-0000-000003000000}"/>
            </a:ext>
          </a:extLst>
        </xdr:cNvPr>
        <xdr:cNvSpPr/>
      </xdr:nvSpPr>
      <xdr:spPr>
        <a:xfrm>
          <a:off x="13354050" y="666750"/>
          <a:ext cx="1609725" cy="1853140"/>
        </a:xfrm>
        <a:prstGeom prst="wedgeEllipseCallout">
          <a:avLst>
            <a:gd name="adj1" fmla="val -143941"/>
            <a:gd name="adj2" fmla="val 30541"/>
          </a:avLst>
        </a:prstGeom>
        <a:solidFill>
          <a:schemeClr val="accent1">
            <a:alpha val="43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000" b="1">
              <a:solidFill>
                <a:srgbClr val="C00000"/>
              </a:solidFill>
              <a:latin typeface="Arial" pitchFamily="34" charset="0"/>
              <a:cs typeface="Arial" pitchFamily="34" charset="0"/>
            </a:rPr>
            <a:t>Click</a:t>
          </a:r>
          <a:r>
            <a:rPr lang="en-US" sz="1000" b="1" baseline="0">
              <a:solidFill>
                <a:srgbClr val="C00000"/>
              </a:solidFill>
              <a:latin typeface="Arial" pitchFamily="34" charset="0"/>
              <a:cs typeface="Arial" pitchFamily="34" charset="0"/>
            </a:rPr>
            <a:t> on a state bar to see state highlighted to left.  Move highlight box from state to state to change view.</a:t>
          </a:r>
          <a:endParaRPr lang="en-US" sz="1000" b="1">
            <a:solidFill>
              <a:srgbClr val="C00000"/>
            </a:solidFill>
            <a:latin typeface="Arial" pitchFamily="34" charset="0"/>
            <a:cs typeface="Arial"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158750</xdr:colOff>
      <xdr:row>2</xdr:row>
      <xdr:rowOff>19050</xdr:rowOff>
    </xdr:from>
    <xdr:to>
      <xdr:col>16</xdr:col>
      <xdr:colOff>406400</xdr:colOff>
      <xdr:row>28</xdr:row>
      <xdr:rowOff>0</xdr:rowOff>
    </xdr:to>
    <xdr:graphicFrame macro="">
      <xdr:nvGraphicFramePr>
        <xdr:cNvPr id="2" name="Chart 1">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16</xdr:col>
      <xdr:colOff>219075</xdr:colOff>
      <xdr:row>0</xdr:row>
      <xdr:rowOff>9525</xdr:rowOff>
    </xdr:from>
    <xdr:to>
      <xdr:col>18</xdr:col>
      <xdr:colOff>533400</xdr:colOff>
      <xdr:row>11</xdr:row>
      <xdr:rowOff>62440</xdr:rowOff>
    </xdr:to>
    <xdr:sp macro="" textlink="">
      <xdr:nvSpPr>
        <xdr:cNvPr id="3" name="Oval Callout 2">
          <a:extLst>
            <a:ext uri="{FF2B5EF4-FFF2-40B4-BE49-F238E27FC236}">
              <a16:creationId xmlns:a16="http://schemas.microsoft.com/office/drawing/2014/main" id="{00000000-0008-0000-0100-000003000000}"/>
            </a:ext>
          </a:extLst>
        </xdr:cNvPr>
        <xdr:cNvSpPr/>
      </xdr:nvSpPr>
      <xdr:spPr>
        <a:xfrm>
          <a:off x="11153775" y="9525"/>
          <a:ext cx="1609725" cy="1853140"/>
        </a:xfrm>
        <a:prstGeom prst="wedgeEllipseCallout">
          <a:avLst>
            <a:gd name="adj1" fmla="val -149857"/>
            <a:gd name="adj2" fmla="val 56755"/>
          </a:avLst>
        </a:prstGeom>
        <a:solidFill>
          <a:schemeClr val="accent1">
            <a:alpha val="43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000" b="1">
              <a:solidFill>
                <a:srgbClr val="C00000"/>
              </a:solidFill>
              <a:latin typeface="Arial" pitchFamily="34" charset="0"/>
              <a:cs typeface="Arial" pitchFamily="34" charset="0"/>
            </a:rPr>
            <a:t>Click</a:t>
          </a:r>
          <a:r>
            <a:rPr lang="en-US" sz="1000" b="1" baseline="0">
              <a:solidFill>
                <a:srgbClr val="C00000"/>
              </a:solidFill>
              <a:latin typeface="Arial" pitchFamily="34" charset="0"/>
              <a:cs typeface="Arial" pitchFamily="34" charset="0"/>
            </a:rPr>
            <a:t> on a state bar to see state highlighted to left.  Move highlight box from state to state to change view.</a:t>
          </a:r>
          <a:endParaRPr lang="en-US" sz="1000" b="1">
            <a:solidFill>
              <a:srgbClr val="C00000"/>
            </a:solidFill>
            <a:latin typeface="Arial" pitchFamily="34" charset="0"/>
            <a:cs typeface="Arial"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8" Type="http://schemas.openxmlformats.org/officeDocument/2006/relationships/hyperlink" Target="http://education.illinoisstate.edu/grapevine/tables/" TargetMode="External"/><Relationship Id="rId13" Type="http://schemas.openxmlformats.org/officeDocument/2006/relationships/vmlDrawing" Target="../drawings/vmlDrawing3.vml"/><Relationship Id="rId3" Type="http://schemas.openxmlformats.org/officeDocument/2006/relationships/hyperlink" Target="http://www.grapevine.ilstu.edu/" TargetMode="External"/><Relationship Id="rId7" Type="http://schemas.openxmlformats.org/officeDocument/2006/relationships/hyperlink" Target="http://education.illinoisstate.edu/grapevine/tables/" TargetMode="External"/><Relationship Id="rId12" Type="http://schemas.openxmlformats.org/officeDocument/2006/relationships/printerSettings" Target="../printerSettings/printerSettings3.bin"/><Relationship Id="rId2" Type="http://schemas.openxmlformats.org/officeDocument/2006/relationships/hyperlink" Target="http://www.grapevine.ilstu.edu/" TargetMode="External"/><Relationship Id="rId1" Type="http://schemas.openxmlformats.org/officeDocument/2006/relationships/hyperlink" Target="http://www.grapevine.ilstu.edu/" TargetMode="External"/><Relationship Id="rId6" Type="http://schemas.openxmlformats.org/officeDocument/2006/relationships/hyperlink" Target="http://www.grapevine.ilstu.edu/" TargetMode="External"/><Relationship Id="rId11" Type="http://schemas.openxmlformats.org/officeDocument/2006/relationships/hyperlink" Target="http://education.illinoisstate.edu/grapevine/tables/" TargetMode="External"/><Relationship Id="rId5" Type="http://schemas.openxmlformats.org/officeDocument/2006/relationships/hyperlink" Target="http://www.grapevine.ilstu.edu/" TargetMode="External"/><Relationship Id="rId10" Type="http://schemas.openxmlformats.org/officeDocument/2006/relationships/hyperlink" Target="http://education.illinoisstate.edu/grapevine/tables/" TargetMode="External"/><Relationship Id="rId4" Type="http://schemas.openxmlformats.org/officeDocument/2006/relationships/hyperlink" Target="http://www.grapevine.ilstu.edu/" TargetMode="External"/><Relationship Id="rId9" Type="http://schemas.openxmlformats.org/officeDocument/2006/relationships/hyperlink" Target="http://education.illinoisstate.edu/grapevine/tables/" TargetMode="External"/><Relationship Id="rId1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ransitionEvaluation="1">
    <tabColor rgb="FF800000"/>
  </sheetPr>
  <dimension ref="A1:I88"/>
  <sheetViews>
    <sheetView showGridLines="0" view="pageBreakPreview" topLeftCell="A25" zoomScale="80" zoomScaleNormal="100" zoomScaleSheetLayoutView="80" workbookViewId="0">
      <selection activeCell="E12" sqref="E12"/>
    </sheetView>
  </sheetViews>
  <sheetFormatPr defaultColWidth="9.6640625" defaultRowHeight="12.75"/>
  <cols>
    <col min="1" max="1" width="9.6640625" style="1" customWidth="1"/>
    <col min="2" max="2" width="12.5" style="1" customWidth="1"/>
    <col min="3" max="3" width="16.33203125" style="6" customWidth="1"/>
    <col min="4" max="5" width="12.5" style="1" customWidth="1"/>
    <col min="6" max="6" width="12.33203125" style="1" customWidth="1"/>
    <col min="7" max="7" width="13.33203125" style="1" customWidth="1"/>
    <col min="8" max="8" width="13.5" style="1" bestFit="1" customWidth="1"/>
    <col min="9" max="9" width="22.33203125" style="1" customWidth="1"/>
    <col min="10" max="16384" width="9.6640625" style="1"/>
  </cols>
  <sheetData>
    <row r="1" spans="1:8">
      <c r="A1" s="3" t="s">
        <v>0</v>
      </c>
      <c r="B1" s="4"/>
      <c r="D1" s="4"/>
      <c r="E1" s="4"/>
    </row>
    <row r="2" spans="1:8">
      <c r="A2" s="3" t="s">
        <v>1</v>
      </c>
      <c r="B2" s="4"/>
      <c r="D2" s="4"/>
      <c r="E2" s="4"/>
    </row>
    <row r="3" spans="1:8" ht="14.25">
      <c r="A3" s="3" t="s">
        <v>2</v>
      </c>
      <c r="B3" s="4"/>
      <c r="D3" s="4"/>
      <c r="E3" s="4"/>
    </row>
    <row r="4" spans="1:8">
      <c r="A4" s="5"/>
      <c r="B4" s="4"/>
      <c r="C4" s="7"/>
      <c r="D4" s="5"/>
      <c r="E4" s="5"/>
      <c r="F4" s="17"/>
      <c r="G4" s="17"/>
    </row>
    <row r="5" spans="1:8" ht="42" customHeight="1">
      <c r="B5" s="18"/>
      <c r="C5" s="261" t="s">
        <v>3</v>
      </c>
      <c r="D5" s="262" t="s">
        <v>4</v>
      </c>
      <c r="E5" s="262"/>
      <c r="F5" s="263" t="s">
        <v>5</v>
      </c>
      <c r="G5" s="264"/>
    </row>
    <row r="6" spans="1:8">
      <c r="C6" s="265" t="s">
        <v>6</v>
      </c>
      <c r="D6" s="281" t="s">
        <v>287</v>
      </c>
      <c r="E6" s="283" t="s">
        <v>288</v>
      </c>
      <c r="F6" s="281" t="s">
        <v>287</v>
      </c>
      <c r="G6" s="285" t="s">
        <v>288</v>
      </c>
    </row>
    <row r="7" spans="1:8">
      <c r="A7" s="2"/>
      <c r="B7" s="2"/>
      <c r="C7" s="266" t="s">
        <v>7</v>
      </c>
      <c r="D7" s="282"/>
      <c r="E7" s="284"/>
      <c r="F7" s="282"/>
      <c r="G7" s="286"/>
    </row>
    <row r="8" spans="1:8">
      <c r="A8" s="21" t="s">
        <v>8</v>
      </c>
      <c r="B8" s="21"/>
      <c r="C8" s="111">
        <f>+'Approp Data'!BY6</f>
        <v>96663103.042000011</v>
      </c>
      <c r="D8" s="76">
        <f>(('Approp Data'!BY6-'Approp Data'!BX6)/'Approp Data'!BX6*100)</f>
        <v>0.30655435164008865</v>
      </c>
      <c r="E8" s="112">
        <f>(('Approp Data'!BY6-'Approp Data'!BU6)/'Approp Data'!BU6)*100</f>
        <v>11.738950128008442</v>
      </c>
      <c r="F8" s="76">
        <f>(('Inflation-Adjusted Data'!V6-'Inflation-Adjusted Data'!U6)/'Inflation-Adjusted Data'!U6)*100</f>
        <v>-1.5989004659272068</v>
      </c>
      <c r="G8" s="77">
        <f>(('Inflation-Adjusted Data'!V6-'Inflation-Adjusted Data'!R6)/'Inflation-Adjusted Data'!R6)*100</f>
        <v>0.65059386353354021</v>
      </c>
    </row>
    <row r="9" spans="1:8">
      <c r="A9" s="12" t="s">
        <v>9</v>
      </c>
      <c r="B9" s="12"/>
      <c r="C9" s="12">
        <f>+'Approp Data'!BY7</f>
        <v>37846459.107000001</v>
      </c>
      <c r="D9" s="78">
        <f>(('Approp Data'!BY7-'Approp Data'!BX7)/'Approp Data'!BX7*100)</f>
        <v>1.2657476516114967</v>
      </c>
      <c r="E9" s="113">
        <f>(('Approp Data'!BY7-'Approp Data'!BU7)/'Approp Data'!BU7)*100</f>
        <v>12.677027354319462</v>
      </c>
      <c r="F9" s="78">
        <f>(('Inflation-Adjusted Data'!V7-'Inflation-Adjusted Data'!U7)/'Inflation-Adjusted Data'!U7)*100</f>
        <v>-0.65792830321070639</v>
      </c>
      <c r="G9" s="80">
        <f>(('Inflation-Adjusted Data'!V7-'Inflation-Adjusted Data'!R7)/'Inflation-Adjusted Data'!R7)*100</f>
        <v>1.4955814870067814</v>
      </c>
    </row>
    <row r="10" spans="1:8">
      <c r="A10" s="12" t="s">
        <v>10</v>
      </c>
      <c r="B10" s="12"/>
      <c r="C10" s="80">
        <f>(C9/$C$8)*100</f>
        <v>39.152952797879621</v>
      </c>
      <c r="D10" s="78"/>
      <c r="E10" s="113"/>
      <c r="F10" s="78"/>
      <c r="G10" s="80"/>
    </row>
    <row r="11" spans="1:8">
      <c r="A11" s="71" t="s">
        <v>11</v>
      </c>
      <c r="B11" s="71"/>
      <c r="C11" s="71">
        <f>+'Approp Data'!BY9</f>
        <v>1818933.1629999999</v>
      </c>
      <c r="D11" s="79">
        <f>(('Approp Data'!BY9-'Approp Data'!BX9)/'Approp Data'!BX9*100)</f>
        <v>0.29580829552541826</v>
      </c>
      <c r="E11" s="114">
        <f>(('Approp Data'!BY9-'Approp Data'!BU9)/'Approp Data'!BU9)*100</f>
        <v>16.819337811037293</v>
      </c>
      <c r="F11" s="79">
        <f>(('Inflation-Adjusted Data'!V9-'Inflation-Adjusted Data'!U9)/'Inflation-Adjusted Data'!U9)*100</f>
        <v>-1.609442386584077</v>
      </c>
      <c r="G11" s="116">
        <f>(('Inflation-Adjusted Data'!V9-'Inflation-Adjusted Data'!R9)/'Inflation-Adjusted Data'!R9)*100</f>
        <v>5.2268319324257089</v>
      </c>
      <c r="H11" s="1">
        <f>COUNTIF(G11:G26,"&lt;0")</f>
        <v>9</v>
      </c>
    </row>
    <row r="12" spans="1:8">
      <c r="A12" s="71" t="s">
        <v>12</v>
      </c>
      <c r="B12" s="71"/>
      <c r="C12" s="71">
        <f>+'Approp Data'!BY10</f>
        <v>992064.50399999996</v>
      </c>
      <c r="D12" s="79">
        <f>(('Approp Data'!BY10-'Approp Data'!BX10)/'Approp Data'!BX10*100)</f>
        <v>-4.0455634776977476</v>
      </c>
      <c r="E12" s="114">
        <f>(('Approp Data'!BY10-'Approp Data'!BU10)/'Approp Data'!BU10)*100</f>
        <v>1.7902952547464803</v>
      </c>
      <c r="F12" s="79">
        <f>(('Inflation-Adjusted Data'!V10-'Inflation-Adjusted Data'!U10)/'Inflation-Adjusted Data'!U10)*100</f>
        <v>-5.8683440977698318</v>
      </c>
      <c r="G12" s="116">
        <f>(('Inflation-Adjusted Data'!V10-'Inflation-Adjusted Data'!R10)/'Inflation-Adjusted Data'!R10)*100</f>
        <v>-8.3108114475958264</v>
      </c>
    </row>
    <row r="13" spans="1:8">
      <c r="A13" s="71" t="s">
        <v>13</v>
      </c>
      <c r="B13" s="71"/>
      <c r="C13" s="71">
        <f>+'Approp Data'!BY11</f>
        <v>252761.60000000001</v>
      </c>
      <c r="D13" s="79">
        <f>(('Approp Data'!BY11-'Approp Data'!BX11)/'Approp Data'!BX11*100)</f>
        <v>2.2992083153398846</v>
      </c>
      <c r="E13" s="114">
        <f>(('Approp Data'!BY11-'Approp Data'!BU11)/'Approp Data'!BU11)*100</f>
        <v>7.6850585583858448</v>
      </c>
      <c r="F13" s="79">
        <f>(('Inflation-Adjusted Data'!V11-'Inflation-Adjusted Data'!U11)/'Inflation-Adjusted Data'!U11)*100</f>
        <v>0.35590041708988046</v>
      </c>
      <c r="G13" s="116">
        <f>(('Inflation-Adjusted Data'!V11-'Inflation-Adjusted Data'!R11)/'Inflation-Adjusted Data'!R11)*100</f>
        <v>-3.001011896798472</v>
      </c>
    </row>
    <row r="14" spans="1:8">
      <c r="A14" s="71" t="s">
        <v>14</v>
      </c>
      <c r="B14" s="71"/>
      <c r="C14" s="71">
        <f>+'Approp Data'!BY12</f>
        <v>5691590.4129999997</v>
      </c>
      <c r="D14" s="79">
        <f>(('Approp Data'!BY12-'Approp Data'!BX12)/'Approp Data'!BX12*100)</f>
        <v>4.2684946023928489</v>
      </c>
      <c r="E14" s="114">
        <f>(('Approp Data'!BY12-'Approp Data'!BU12)/'Approp Data'!BU12)*100</f>
        <v>25.439060880450743</v>
      </c>
      <c r="F14" s="79">
        <f>(('Inflation-Adjusted Data'!V12-'Inflation-Adjusted Data'!U12)/'Inflation-Adjusted Data'!U12)*100</f>
        <v>2.287777523186644</v>
      </c>
      <c r="G14" s="116">
        <f>(('Inflation-Adjusted Data'!V12-'Inflation-Adjusted Data'!R12)/'Inflation-Adjusted Data'!R12)*100</f>
        <v>12.991181292087328</v>
      </c>
    </row>
    <row r="15" spans="1:8">
      <c r="A15" s="12" t="s">
        <v>15</v>
      </c>
      <c r="B15" s="12"/>
      <c r="C15" s="12">
        <f>+'Approp Data'!BY13</f>
        <v>3663963.4509999999</v>
      </c>
      <c r="D15" s="78">
        <f>(('Approp Data'!BY13-'Approp Data'!BX13)/'Approp Data'!BX13*100)</f>
        <v>-4.8078238267722382</v>
      </c>
      <c r="E15" s="113">
        <f>(('Approp Data'!BY13-'Approp Data'!BU13)/'Approp Data'!BU13)*100</f>
        <v>14.127693186564816</v>
      </c>
      <c r="F15" s="78">
        <f>(('Inflation-Adjusted Data'!V13-'Inflation-Adjusted Data'!U13)/'Inflation-Adjusted Data'!U13)*100</f>
        <v>-6.6161243097907301</v>
      </c>
      <c r="G15" s="80">
        <f>(('Inflation-Adjusted Data'!V13-'Inflation-Adjusted Data'!R13)/'Inflation-Adjusted Data'!R13)*100</f>
        <v>2.802291254243384</v>
      </c>
    </row>
    <row r="16" spans="1:8">
      <c r="A16" s="12" t="s">
        <v>16</v>
      </c>
      <c r="B16" s="12"/>
      <c r="C16" s="12">
        <f>+'Approp Data'!BY14</f>
        <v>1178170.8999999999</v>
      </c>
      <c r="D16" s="78">
        <f>(('Approp Data'!BY14-'Approp Data'!BX14)/'Approp Data'!BX14*100)</f>
        <v>4.4939263068138651</v>
      </c>
      <c r="E16" s="113">
        <f>(('Approp Data'!BY14-'Approp Data'!BU14)/'Approp Data'!BU14)*100</f>
        <v>0.63239739418687979</v>
      </c>
      <c r="F16" s="78">
        <f>(('Inflation-Adjusted Data'!V14-'Inflation-Adjusted Data'!U14)/'Inflation-Adjusted Data'!U14)*100</f>
        <v>2.5089268561315543</v>
      </c>
      <c r="G16" s="80">
        <f>(('Inflation-Adjusted Data'!V14-'Inflation-Adjusted Data'!R14)/'Inflation-Adjusted Data'!R14)*100</f>
        <v>-9.3538059196677938</v>
      </c>
    </row>
    <row r="17" spans="1:8">
      <c r="A17" s="12" t="s">
        <v>17</v>
      </c>
      <c r="B17" s="12"/>
      <c r="C17" s="12">
        <f>+'Approp Data'!BY15</f>
        <v>1228481.017</v>
      </c>
      <c r="D17" s="78">
        <f>(('Approp Data'!BY15-'Approp Data'!BX15)/'Approp Data'!BX15*100)</f>
        <v>1.2143625694766922</v>
      </c>
      <c r="E17" s="113">
        <f>(('Approp Data'!BY15-'Approp Data'!BU15)/'Approp Data'!BU15)*100</f>
        <v>13.39263042661579</v>
      </c>
      <c r="F17" s="78">
        <f>(('Inflation-Adjusted Data'!V15-'Inflation-Adjusted Data'!U15)/'Inflation-Adjusted Data'!U15)*100</f>
        <v>-0.70833725818277582</v>
      </c>
      <c r="G17" s="80">
        <f>(('Inflation-Adjusted Data'!V15-'Inflation-Adjusted Data'!R15)/'Inflation-Adjusted Data'!R15)*100</f>
        <v>2.1401720627610827</v>
      </c>
    </row>
    <row r="18" spans="1:8">
      <c r="A18" s="12" t="s">
        <v>18</v>
      </c>
      <c r="B18" s="12"/>
      <c r="C18" s="12">
        <f>+'Approp Data'!BY16</f>
        <v>2156413.4739999999</v>
      </c>
      <c r="D18" s="78">
        <f>(('Approp Data'!BY16-'Approp Data'!BX16)/'Approp Data'!BX16*100)</f>
        <v>-1.5499394193958149</v>
      </c>
      <c r="E18" s="113">
        <f>(('Approp Data'!BY16-'Approp Data'!BU16)/'Approp Data'!BU16)*100</f>
        <v>8.7168813110879491</v>
      </c>
      <c r="F18" s="78">
        <f>(('Inflation-Adjusted Data'!V16-'Inflation-Adjusted Data'!U16)/'Inflation-Adjusted Data'!U16)*100</f>
        <v>-3.4201276980747091</v>
      </c>
      <c r="G18" s="80">
        <f>(('Inflation-Adjusted Data'!V16-'Inflation-Adjusted Data'!R16)/'Inflation-Adjusted Data'!R16)*100</f>
        <v>-2.0715815352065832</v>
      </c>
    </row>
    <row r="19" spans="1:8">
      <c r="A19" s="71" t="s">
        <v>19</v>
      </c>
      <c r="B19" s="71"/>
      <c r="C19" s="71">
        <f>+'Approp Data'!BY17</f>
        <v>962993.44299999997</v>
      </c>
      <c r="D19" s="79">
        <f>(('Approp Data'!BY17-'Approp Data'!BX17)/'Approp Data'!BX17*100)</f>
        <v>1.4249375349638219E-2</v>
      </c>
      <c r="E19" s="114">
        <f>(('Approp Data'!BY17-'Approp Data'!BU17)/'Approp Data'!BU17)*100</f>
        <v>-5.0000648134812069</v>
      </c>
      <c r="F19" s="79">
        <f>(('Inflation-Adjusted Data'!V17-'Inflation-Adjusted Data'!U17)/'Inflation-Adjusted Data'!U17)*100</f>
        <v>-1.8856527250610235</v>
      </c>
      <c r="G19" s="116">
        <f>(('Inflation-Adjusted Data'!V17-'Inflation-Adjusted Data'!R17)/'Inflation-Adjusted Data'!R17)*100</f>
        <v>-14.427333686540916</v>
      </c>
    </row>
    <row r="20" spans="1:8">
      <c r="A20" s="71" t="s">
        <v>20</v>
      </c>
      <c r="B20" s="71"/>
      <c r="C20" s="71">
        <f>+'Approp Data'!BY18</f>
        <v>4413622.5930000003</v>
      </c>
      <c r="D20" s="79">
        <f>(('Approp Data'!BY18-'Approp Data'!BX18)/'Approp Data'!BX18*100)</f>
        <v>1.2765599508049381</v>
      </c>
      <c r="E20" s="114">
        <f>(('Approp Data'!BY18-'Approp Data'!BU18)/'Approp Data'!BU18)*100</f>
        <v>10.835806919267023</v>
      </c>
      <c r="F20" s="79">
        <f>(('Inflation-Adjusted Data'!V18-'Inflation-Adjusted Data'!U18)/'Inflation-Adjusted Data'!U18)*100</f>
        <v>-0.64732139784940756</v>
      </c>
      <c r="G20" s="116">
        <f>(('Inflation-Adjusted Data'!V18-'Inflation-Adjusted Data'!R18)/'Inflation-Adjusted Data'!R18)*100</f>
        <v>-0.16292640132936126</v>
      </c>
    </row>
    <row r="21" spans="1:8">
      <c r="A21" s="71" t="s">
        <v>21</v>
      </c>
      <c r="B21" s="71"/>
      <c r="C21" s="71">
        <f>+'Approp Data'!BY19</f>
        <v>825414.74199999997</v>
      </c>
      <c r="D21" s="79">
        <f>(('Approp Data'!BY19-'Approp Data'!BX19)/'Approp Data'!BX19*100)</f>
        <v>-3.5299096316264413</v>
      </c>
      <c r="E21" s="114">
        <f>(('Approp Data'!BY19-'Approp Data'!BU19)/'Approp Data'!BU19)*100</f>
        <v>-4.3779007304174593</v>
      </c>
      <c r="F21" s="79">
        <f>(('Inflation-Adjusted Data'!V19-'Inflation-Adjusted Data'!U19)/'Inflation-Adjusted Data'!U19)*100</f>
        <v>-5.3624857741501142</v>
      </c>
      <c r="G21" s="116">
        <f>(('Inflation-Adjusted Data'!V19-'Inflation-Adjusted Data'!R19)/'Inflation-Adjusted Data'!R19)*100</f>
        <v>-13.866909730801332</v>
      </c>
    </row>
    <row r="22" spans="1:8">
      <c r="A22" s="71" t="s">
        <v>22</v>
      </c>
      <c r="B22" s="71"/>
      <c r="C22" s="71">
        <f>+'Approp Data'!BY20</f>
        <v>1299114.905</v>
      </c>
      <c r="D22" s="79">
        <f>(('Approp Data'!BY20-'Approp Data'!BX20)/'Approp Data'!BX20*100)</f>
        <v>-0.23735013746200173</v>
      </c>
      <c r="E22" s="114">
        <f>(('Approp Data'!BY20-'Approp Data'!BU20)/'Approp Data'!BU20)*100</f>
        <v>18.644531235730128</v>
      </c>
      <c r="F22" s="79">
        <f>(('Inflation-Adjusted Data'!V20-'Inflation-Adjusted Data'!U20)/'Inflation-Adjusted Data'!U20)*100</f>
        <v>-2.1324727744878125</v>
      </c>
      <c r="G22" s="116">
        <f>(('Inflation-Adjusted Data'!V20-'Inflation-Adjusted Data'!R20)/'Inflation-Adjusted Data'!R20)*100</f>
        <v>6.8709032423914405</v>
      </c>
    </row>
    <row r="23" spans="1:8">
      <c r="A23" s="12" t="s">
        <v>23</v>
      </c>
      <c r="B23" s="12"/>
      <c r="C23" s="12">
        <f>+'Approp Data'!BY21</f>
        <v>2207908.4210000001</v>
      </c>
      <c r="D23" s="78">
        <f>(('Approp Data'!BY21-'Approp Data'!BX21)/'Approp Data'!BX21*100)</f>
        <v>0.50223377004167169</v>
      </c>
      <c r="E23" s="113">
        <f>(('Approp Data'!BY21-'Approp Data'!BU21)/'Approp Data'!BU21)*100</f>
        <v>27.456124295657368</v>
      </c>
      <c r="F23" s="78">
        <f>(('Inflation-Adjusted Data'!V21-'Inflation-Adjusted Data'!U21)/'Inflation-Adjusted Data'!U21)*100</f>
        <v>-1.40693823522989</v>
      </c>
      <c r="G23" s="80">
        <f>(('Inflation-Adjusted Data'!V21-'Inflation-Adjusted Data'!R21)/'Inflation-Adjusted Data'!R21)*100</f>
        <v>14.808082474426826</v>
      </c>
    </row>
    <row r="24" spans="1:8">
      <c r="A24" s="12" t="s">
        <v>24</v>
      </c>
      <c r="B24" s="12"/>
      <c r="C24" s="12">
        <f>+'Approp Data'!BY22</f>
        <v>8151553.4740000004</v>
      </c>
      <c r="D24" s="78">
        <f>(('Approp Data'!BY22-'Approp Data'!BX22)/'Approp Data'!BX22*100)</f>
        <v>2.9011841885017939</v>
      </c>
      <c r="E24" s="113">
        <f>(('Approp Data'!BY22-'Approp Data'!BU22)/'Approp Data'!BU22)*100</f>
        <v>7.054020773715175</v>
      </c>
      <c r="F24" s="78">
        <f>(('Inflation-Adjusted Data'!V22-'Inflation-Adjusted Data'!U22)/'Inflation-Adjusted Data'!U22)*100</f>
        <v>0.94644096745569539</v>
      </c>
      <c r="G24" s="80">
        <f>(('Inflation-Adjusted Data'!V22-'Inflation-Adjusted Data'!R22)/'Inflation-Adjusted Data'!R22)*100</f>
        <v>-3.5694289770079206</v>
      </c>
    </row>
    <row r="25" spans="1:8">
      <c r="A25" s="12" t="s">
        <v>25</v>
      </c>
      <c r="B25" s="12"/>
      <c r="C25" s="12">
        <f>+'Approp Data'!BY23</f>
        <v>2475376.0469999998</v>
      </c>
      <c r="D25" s="78">
        <f>(('Approp Data'!BY23-'Approp Data'!BX23)/'Approp Data'!BX23*100)</f>
        <v>6.5140989314571875</v>
      </c>
      <c r="E25" s="113">
        <f>(('Approp Data'!BY23-'Approp Data'!BU23)/'Approp Data'!BU23)*100</f>
        <v>20.641473746798603</v>
      </c>
      <c r="F25" s="78">
        <f>(('Inflation-Adjusted Data'!V23-'Inflation-Adjusted Data'!U23)/'Inflation-Adjusted Data'!U23)*100</f>
        <v>4.4907236469639642</v>
      </c>
      <c r="G25" s="80">
        <f>(('Inflation-Adjusted Data'!V23-'Inflation-Adjusted Data'!R23)/'Inflation-Adjusted Data'!R23)*100</f>
        <v>8.6696802079895594</v>
      </c>
    </row>
    <row r="26" spans="1:8">
      <c r="A26" s="21" t="s">
        <v>26</v>
      </c>
      <c r="B26" s="21"/>
      <c r="C26" s="126">
        <f>+'Approp Data'!BY24</f>
        <v>528096.96</v>
      </c>
      <c r="D26" s="76">
        <f>(('Approp Data'!BY24-'Approp Data'!BX24)/'Approp Data'!BX24*100)</f>
        <v>1.8728877843985789</v>
      </c>
      <c r="E26" s="112">
        <f>(('Approp Data'!BY24-'Approp Data'!BU24)/'Approp Data'!BU24)*100</f>
        <v>9.0863751758384925</v>
      </c>
      <c r="F26" s="76">
        <f>(('Inflation-Adjusted Data'!V24-'Inflation-Adjusted Data'!U24)/'Inflation-Adjusted Data'!U24)*100</f>
        <v>-6.2321595117917683E-2</v>
      </c>
      <c r="G26" s="180">
        <f>(('Inflation-Adjusted Data'!V24-'Inflation-Adjusted Data'!R24)/'Inflation-Adjusted Data'!R24)*100</f>
        <v>-1.7387542008395529</v>
      </c>
    </row>
    <row r="27" spans="1:8">
      <c r="A27" s="12" t="s">
        <v>27</v>
      </c>
      <c r="B27" s="12"/>
      <c r="C27" s="12">
        <f>+'Approp Data'!BY25</f>
        <v>25664072.078000002</v>
      </c>
      <c r="D27" s="78">
        <f>(('Approp Data'!BY25-'Approp Data'!BX25)/'Approp Data'!BX25*100)</f>
        <v>-4.036725008991664</v>
      </c>
      <c r="E27" s="113">
        <f>(('Approp Data'!BY25-'Approp Data'!BU25)/'Approp Data'!BU25)*100</f>
        <v>14.043028539561014</v>
      </c>
      <c r="F27" s="78">
        <f>(('Inflation-Adjusted Data'!V25-'Inflation-Adjusted Data'!U25)/'Inflation-Adjusted Data'!U25)*100</f>
        <v>-5.8596735273918741</v>
      </c>
      <c r="G27" s="80">
        <f>(('Inflation-Adjusted Data'!V25-'Inflation-Adjusted Data'!R25)/'Inflation-Adjusted Data'!R25)*100</f>
        <v>2.7260282591962932</v>
      </c>
    </row>
    <row r="28" spans="1:8">
      <c r="A28" s="12" t="s">
        <v>10</v>
      </c>
      <c r="B28" s="12"/>
      <c r="C28" s="80">
        <f>(C27/$C$8)*100</f>
        <v>26.550018849331781</v>
      </c>
      <c r="D28" s="78"/>
      <c r="E28" s="113"/>
      <c r="F28" s="78"/>
      <c r="G28" s="80"/>
    </row>
    <row r="29" spans="1:8">
      <c r="A29" s="71" t="s">
        <v>28</v>
      </c>
      <c r="B29" s="71"/>
      <c r="C29" s="71">
        <f>+'Approp Data'!BY27</f>
        <v>294153.83299999998</v>
      </c>
      <c r="D29" s="79">
        <f>(('Approp Data'!BY27-'Approp Data'!BX27)/'Approp Data'!BX27*100)</f>
        <v>-10.471061927627181</v>
      </c>
      <c r="E29" s="114">
        <f>(('Approp Data'!BY27-'Approp Data'!BU27)/'Approp Data'!BU27)*100</f>
        <v>-16.547605970250885</v>
      </c>
      <c r="F29" s="79">
        <f>(('Inflation-Adjusted Data'!V27-'Inflation-Adjusted Data'!U27)/'Inflation-Adjusted Data'!U27)*100</f>
        <v>-12.171781760586908</v>
      </c>
      <c r="G29" s="116">
        <f>(('Inflation-Adjusted Data'!V27-'Inflation-Adjusted Data'!R27)/'Inflation-Adjusted Data'!R27)*100</f>
        <v>-24.828960637223442</v>
      </c>
      <c r="H29" s="1">
        <f>COUNTIF(G29:G41,"&lt;0")</f>
        <v>5</v>
      </c>
    </row>
    <row r="30" spans="1:8">
      <c r="A30" s="71" t="s">
        <v>29</v>
      </c>
      <c r="B30" s="71"/>
      <c r="C30" s="71">
        <f>+'Approp Data'!BY28</f>
        <v>964019.8</v>
      </c>
      <c r="D30" s="79">
        <f>(('Approp Data'!BY28-'Approp Data'!BX28)/'Approp Data'!BX28*100)</f>
        <v>-3.8997938672979022</v>
      </c>
      <c r="E30" s="114">
        <f>(('Approp Data'!BY28-'Approp Data'!BU28)/'Approp Data'!BU28)*100</f>
        <v>12.044905373977064</v>
      </c>
      <c r="F30" s="79">
        <f>(('Inflation-Adjusted Data'!V28-'Inflation-Adjusted Data'!U28)/'Inflation-Adjusted Data'!U28)*100</f>
        <v>-5.7253435726823652</v>
      </c>
      <c r="G30" s="116">
        <f>(('Inflation-Adjusted Data'!V28-'Inflation-Adjusted Data'!R28)/'Inflation-Adjusted Data'!R28)*100</f>
        <v>0.92618780071594353</v>
      </c>
    </row>
    <row r="31" spans="1:8">
      <c r="A31" s="71" t="s">
        <v>30</v>
      </c>
      <c r="B31" s="71"/>
      <c r="C31" s="71">
        <f>+'Approp Data'!BY29</f>
        <v>15096434.819</v>
      </c>
      <c r="D31" s="79">
        <f>(('Approp Data'!BY29-'Approp Data'!BX29)/'Approp Data'!BX29*100)</f>
        <v>-7.5116103100887868</v>
      </c>
      <c r="E31" s="114">
        <f>(('Approp Data'!BY29-'Approp Data'!BU29)/'Approp Data'!BU29)*100</f>
        <v>11.30951935890041</v>
      </c>
      <c r="F31" s="79">
        <f>(('Inflation-Adjusted Data'!V29-'Inflation-Adjusted Data'!U29)/'Inflation-Adjusted Data'!U29)*100</f>
        <v>-9.2685488156810791</v>
      </c>
      <c r="G31" s="116">
        <f>(('Inflation-Adjusted Data'!V29-'Inflation-Adjusted Data'!R29)/'Inflation-Adjusted Data'!R29)*100</f>
        <v>0.2637774321595015</v>
      </c>
    </row>
    <row r="32" spans="1:8">
      <c r="A32" s="71" t="s">
        <v>31</v>
      </c>
      <c r="B32" s="71"/>
      <c r="C32" s="71">
        <f>+'Approp Data'!BY30</f>
        <v>1063615.314</v>
      </c>
      <c r="D32" s="79">
        <f>(('Approp Data'!BY30-'Approp Data'!BX30)/'Approp Data'!BX30*100)</f>
        <v>-3.8343565179737764</v>
      </c>
      <c r="E32" s="114">
        <f>(('Approp Data'!BY30-'Approp Data'!BU30)/'Approp Data'!BU30)*100</f>
        <v>22.704833596367362</v>
      </c>
      <c r="F32" s="79">
        <f>(('Inflation-Adjusted Data'!V30-'Inflation-Adjusted Data'!U30)/'Inflation-Adjusted Data'!U30)*100</f>
        <v>-5.6611492918030102</v>
      </c>
      <c r="G32" s="116">
        <f>(('Inflation-Adjusted Data'!V30-'Inflation-Adjusted Data'!R30)/'Inflation-Adjusted Data'!R30)*100</f>
        <v>10.528283622245272</v>
      </c>
    </row>
    <row r="33" spans="1:8">
      <c r="A33" s="12" t="s">
        <v>32</v>
      </c>
      <c r="B33" s="12"/>
      <c r="C33" s="12">
        <f>+'Approp Data'!BY31</f>
        <v>829297.80900000001</v>
      </c>
      <c r="D33" s="80">
        <f>(('Approp Data'!BY31-'Approp Data'!BX31)/'Approp Data'!BX31*100)</f>
        <v>8.052582035452339</v>
      </c>
      <c r="E33" s="113">
        <f>(('Approp Data'!BY31-'Approp Data'!BU31)/'Approp Data'!BU31)*100</f>
        <v>24.243467050599421</v>
      </c>
      <c r="F33" s="78">
        <f>(('Inflation-Adjusted Data'!V31-'Inflation-Adjusted Data'!U31)/'Inflation-Adjusted Data'!U31)*100</f>
        <v>5.9999812426042318</v>
      </c>
      <c r="G33" s="80">
        <f>(('Inflation-Adjusted Data'!V31-'Inflation-Adjusted Data'!R31)/'Inflation-Adjusted Data'!R31)*100</f>
        <v>11.914231590517257</v>
      </c>
    </row>
    <row r="34" spans="1:8">
      <c r="A34" s="12" t="s">
        <v>33</v>
      </c>
      <c r="B34" s="12"/>
      <c r="C34" s="12">
        <f>+'Approp Data'!BY32</f>
        <v>543739</v>
      </c>
      <c r="D34" s="80">
        <f>(('Approp Data'!BY32-'Approp Data'!BX32)/'Approp Data'!BX32*100)</f>
        <v>4.2850265728418071</v>
      </c>
      <c r="E34" s="113">
        <f>(('Approp Data'!BY32-'Approp Data'!BU32)/'Approp Data'!BU32)*100</f>
        <v>18.121188817417337</v>
      </c>
      <c r="F34" s="78">
        <f>(('Inflation-Adjusted Data'!V32-'Inflation-Adjusted Data'!U32)/'Inflation-Adjusted Data'!U32)*100</f>
        <v>2.3039954471314776</v>
      </c>
      <c r="G34" s="80">
        <f>(('Inflation-Adjusted Data'!V32-'Inflation-Adjusted Data'!R32)/'Inflation-Adjusted Data'!R32)*100</f>
        <v>6.3994944351955976</v>
      </c>
    </row>
    <row r="35" spans="1:8">
      <c r="A35" s="12" t="s">
        <v>34</v>
      </c>
      <c r="B35" s="12"/>
      <c r="C35" s="12">
        <f>+'Approp Data'!BY33</f>
        <v>273759.31099999999</v>
      </c>
      <c r="D35" s="80">
        <f>(('Approp Data'!BY33-'Approp Data'!BX33)/'Approp Data'!BX33*100)</f>
        <v>5.846256132020863</v>
      </c>
      <c r="E35" s="113">
        <f>(('Approp Data'!BY33-'Approp Data'!BU33)/'Approp Data'!BU33)*100</f>
        <v>8.4766673138722517</v>
      </c>
      <c r="F35" s="78">
        <f>(('Inflation-Adjusted Data'!V33-'Inflation-Adjusted Data'!U33)/'Inflation-Adjusted Data'!U33)*100</f>
        <v>3.8355673991472115</v>
      </c>
      <c r="G35" s="80">
        <f>(('Inflation-Adjusted Data'!V33-'Inflation-Adjusted Data'!R33)/'Inflation-Adjusted Data'!R33)*100</f>
        <v>-2.2879580220663192</v>
      </c>
    </row>
    <row r="36" spans="1:8">
      <c r="A36" s="12" t="s">
        <v>35</v>
      </c>
      <c r="B36" s="12"/>
      <c r="C36" s="12">
        <f>+'Approp Data'!BY34</f>
        <v>576049.87899999996</v>
      </c>
      <c r="D36" s="80">
        <f>(('Approp Data'!BY34-'Approp Data'!BX34)/'Approp Data'!BX34*100)</f>
        <v>-17.828074136161877</v>
      </c>
      <c r="E36" s="113">
        <f>(('Approp Data'!BY34-'Approp Data'!BU34)/'Approp Data'!BU34)*100</f>
        <v>0.8918132331975307</v>
      </c>
      <c r="F36" s="78">
        <f>(('Inflation-Adjusted Data'!V34-'Inflation-Adjusted Data'!U34)/'Inflation-Adjusted Data'!U34)*100</f>
        <v>-19.389037854017609</v>
      </c>
      <c r="G36" s="80">
        <f>(('Inflation-Adjusted Data'!V34-'Inflation-Adjusted Data'!R34)/'Inflation-Adjusted Data'!R34)*100</f>
        <v>-9.1201330757389965</v>
      </c>
    </row>
    <row r="37" spans="1:8">
      <c r="A37" s="71" t="s">
        <v>36</v>
      </c>
      <c r="B37" s="71"/>
      <c r="C37" s="71">
        <f>+'Approp Data'!BY35</f>
        <v>891838.36499999999</v>
      </c>
      <c r="D37" s="79">
        <f>(('Approp Data'!BY35-'Approp Data'!BX35)/'Approp Data'!BX35*100)</f>
        <v>-4.3406676150670123</v>
      </c>
      <c r="E37" s="114">
        <f>(('Approp Data'!BY35-'Approp Data'!BU35)/'Approp Data'!BU35)*100</f>
        <v>4.3320096442709932</v>
      </c>
      <c r="F37" s="79">
        <f>(('Inflation-Adjusted Data'!V35-'Inflation-Adjusted Data'!U35)/'Inflation-Adjusted Data'!U35)*100</f>
        <v>-6.1578423442392474</v>
      </c>
      <c r="G37" s="116">
        <f>(('Inflation-Adjusted Data'!V35-'Inflation-Adjusted Data'!R35)/'Inflation-Adjusted Data'!R35)*100</f>
        <v>-6.0213227559260156</v>
      </c>
    </row>
    <row r="38" spans="1:8">
      <c r="A38" s="71" t="s">
        <v>37</v>
      </c>
      <c r="B38" s="71"/>
      <c r="C38" s="71">
        <f>+'Approp Data'!BY36</f>
        <v>997957.45200000005</v>
      </c>
      <c r="D38" s="79">
        <f>(('Approp Data'!BY36-'Approp Data'!BX36)/'Approp Data'!BX36*100)</f>
        <v>3.9072705893514899</v>
      </c>
      <c r="E38" s="114">
        <f>(('Approp Data'!BY36-'Approp Data'!BU36)/'Approp Data'!BU36)*100</f>
        <v>22.190443026583072</v>
      </c>
      <c r="F38" s="79">
        <f>(('Inflation-Adjusted Data'!V36-'Inflation-Adjusted Data'!U36)/'Inflation-Adjusted Data'!U36)*100</f>
        <v>1.9334154349748167</v>
      </c>
      <c r="G38" s="116">
        <f>(('Inflation-Adjusted Data'!V36-'Inflation-Adjusted Data'!R36)/'Inflation-Adjusted Data'!R36)*100</f>
        <v>10.064938331571982</v>
      </c>
    </row>
    <row r="39" spans="1:8">
      <c r="A39" s="71" t="s">
        <v>38</v>
      </c>
      <c r="B39" s="71"/>
      <c r="C39" s="71">
        <f>+'Approp Data'!BY37</f>
        <v>1212585.6000000001</v>
      </c>
      <c r="D39" s="79">
        <f>(('Approp Data'!BY37-'Approp Data'!BX37)/'Approp Data'!BX37*100)</f>
        <v>-1.1314170353423021</v>
      </c>
      <c r="E39" s="114">
        <f>(('Approp Data'!BY37-'Approp Data'!BU37)/'Approp Data'!BU37)*100</f>
        <v>23.902135973122551</v>
      </c>
      <c r="F39" s="79">
        <f>(('Inflation-Adjusted Data'!V37-'Inflation-Adjusted Data'!U37)/'Inflation-Adjusted Data'!U37)*100</f>
        <v>-3.009555696706649</v>
      </c>
      <c r="G39" s="116">
        <f>(('Inflation-Adjusted Data'!V37-'Inflation-Adjusted Data'!R37)/'Inflation-Adjusted Data'!R37)*100</f>
        <v>11.606772323960964</v>
      </c>
    </row>
    <row r="40" spans="1:8">
      <c r="A40" s="71" t="s">
        <v>39</v>
      </c>
      <c r="B40" s="71"/>
      <c r="C40" s="71">
        <f>+'Approp Data'!BY38</f>
        <v>2532098.2629999998</v>
      </c>
      <c r="D40" s="79">
        <f>(('Approp Data'!BY38-'Approp Data'!BX38)/'Approp Data'!BX38*100)</f>
        <v>13.75993734460824</v>
      </c>
      <c r="E40" s="114">
        <f>(('Approp Data'!BY38-'Approp Data'!BU38)/'Approp Data'!BU38)*100</f>
        <v>34.821185858594454</v>
      </c>
      <c r="F40" s="79">
        <f>(('Inflation-Adjusted Data'!V38-'Inflation-Adjusted Data'!U38)/'Inflation-Adjusted Data'!U38)*100</f>
        <v>11.598917837353142</v>
      </c>
      <c r="G40" s="116">
        <f>(('Inflation-Adjusted Data'!V38-'Inflation-Adjusted Data'!R38)/'Inflation-Adjusted Data'!R38)*100</f>
        <v>21.442276005884477</v>
      </c>
    </row>
    <row r="41" spans="1:8">
      <c r="A41" s="72" t="s">
        <v>40</v>
      </c>
      <c r="B41" s="72"/>
      <c r="C41" s="125">
        <f>+'Approp Data'!BY39</f>
        <v>388522.63299999997</v>
      </c>
      <c r="D41" s="81">
        <f>(('Approp Data'!BY39-'Approp Data'!BX39)/'Approp Data'!BX39*100)</f>
        <v>-0.33098958227581388</v>
      </c>
      <c r="E41" s="115">
        <f>(('Approp Data'!BY39-'Approp Data'!BU39)/'Approp Data'!BU39)*100</f>
        <v>1.6638492898336767</v>
      </c>
      <c r="F41" s="81">
        <f>(('Inflation-Adjusted Data'!V39-'Inflation-Adjusted Data'!U39)/'Inflation-Adjusted Data'!U39)*100</f>
        <v>-2.2243334149912872</v>
      </c>
      <c r="G41" s="206">
        <f>(('Inflation-Adjusted Data'!V39-'Inflation-Adjusted Data'!R39)/'Inflation-Adjusted Data'!R39)*100</f>
        <v>-8.4247096133253301</v>
      </c>
    </row>
    <row r="42" spans="1:8">
      <c r="A42" s="12" t="s">
        <v>41</v>
      </c>
      <c r="B42" s="12"/>
      <c r="C42" s="12">
        <f>+'Approp Data'!BY40</f>
        <v>18833062.680000003</v>
      </c>
      <c r="D42" s="78">
        <f>(('Approp Data'!BY40-'Approp Data'!BX40)/'Approp Data'!BX40*100)</f>
        <v>3.0963296180027964</v>
      </c>
      <c r="E42" s="113">
        <f>(('Approp Data'!BY40-'Approp Data'!BU40)/'Approp Data'!BU40)*100</f>
        <v>7.6132210970352459</v>
      </c>
      <c r="F42" s="78">
        <f>(('Inflation-Adjusted Data'!V40-'Inflation-Adjusted Data'!U40)/'Inflation-Adjusted Data'!U40)*100</f>
        <v>1.1378793530733546</v>
      </c>
      <c r="G42" s="80">
        <f>(('Inflation-Adjusted Data'!V40-'Inflation-Adjusted Data'!R40)/'Inflation-Adjusted Data'!R40)*100</f>
        <v>-3.0657206052506476</v>
      </c>
    </row>
    <row r="43" spans="1:8">
      <c r="A43" s="12" t="s">
        <v>10</v>
      </c>
      <c r="B43" s="12"/>
      <c r="C43" s="80">
        <f>(C42/$C$8)*100</f>
        <v>19.483196884148295</v>
      </c>
      <c r="D43" s="78"/>
      <c r="E43" s="113"/>
      <c r="F43" s="78"/>
      <c r="G43" s="80"/>
    </row>
    <row r="44" spans="1:8">
      <c r="A44" s="71" t="s">
        <v>42</v>
      </c>
      <c r="B44" s="71"/>
      <c r="C44" s="71">
        <f>+'Approp Data'!BY42</f>
        <v>4777133.9220000003</v>
      </c>
      <c r="D44" s="79">
        <f>(('Approp Data'!BY42-'Approp Data'!BX42)/'Approp Data'!BX42*100)</f>
        <v>4.6532036627737394</v>
      </c>
      <c r="E44" s="114">
        <f>(('Approp Data'!BY42-'Approp Data'!BU42)/'Approp Data'!BU42)*100</f>
        <v>5.3350920735636009</v>
      </c>
      <c r="F44" s="79">
        <f>(('Inflation-Adjusted Data'!V42-'Inflation-Adjusted Data'!U42)/'Inflation-Adjusted Data'!U42)*100</f>
        <v>2.6651785294009547</v>
      </c>
      <c r="G44" s="116">
        <f>(('Inflation-Adjusted Data'!V42-'Inflation-Adjusted Data'!R42)/'Inflation-Adjusted Data'!R42)*100</f>
        <v>-5.1177806867843731</v>
      </c>
      <c r="H44" s="1">
        <f>COUNTIF(G44:G55,"&lt;0")</f>
        <v>8</v>
      </c>
    </row>
    <row r="45" spans="1:8">
      <c r="A45" s="71" t="s">
        <v>43</v>
      </c>
      <c r="B45" s="71"/>
      <c r="C45" s="71">
        <f>+'Approp Data'!BY43</f>
        <v>1789559.953</v>
      </c>
      <c r="D45" s="79">
        <f>(('Approp Data'!BY43-'Approp Data'!BX43)/'Approp Data'!BX43*100)</f>
        <v>-3.2632098761919153</v>
      </c>
      <c r="E45" s="114">
        <f>(('Approp Data'!BY43-'Approp Data'!BU43)/'Approp Data'!BU43)*100</f>
        <v>2.5313099905521943</v>
      </c>
      <c r="F45" s="79">
        <f>(('Inflation-Adjusted Data'!V43-'Inflation-Adjusted Data'!U43)/'Inflation-Adjusted Data'!U43)*100</f>
        <v>-5.1008523310530238</v>
      </c>
      <c r="G45" s="116">
        <f>(('Inflation-Adjusted Data'!V43-'Inflation-Adjusted Data'!R43)/'Inflation-Adjusted Data'!R43)*100</f>
        <v>-7.6433309214674461</v>
      </c>
    </row>
    <row r="46" spans="1:8">
      <c r="A46" s="71" t="s">
        <v>44</v>
      </c>
      <c r="B46" s="71"/>
      <c r="C46" s="71">
        <f>+'Approp Data'!BY44</f>
        <v>851346.03700000001</v>
      </c>
      <c r="D46" s="79">
        <f>(('Approp Data'!BY44-'Approp Data'!BX44)/'Approp Data'!BX44*100)</f>
        <v>-8.9544993429696615E-2</v>
      </c>
      <c r="E46" s="114">
        <f>(('Approp Data'!BY44-'Approp Data'!BU44)/'Approp Data'!BU44)*100</f>
        <v>2.6456423475680713</v>
      </c>
      <c r="F46" s="79">
        <f>(('Inflation-Adjusted Data'!V44-'Inflation-Adjusted Data'!U44)/'Inflation-Adjusted Data'!U44)*100</f>
        <v>-1.9874753834042316</v>
      </c>
      <c r="G46" s="116">
        <f>(('Inflation-Adjusted Data'!V44-'Inflation-Adjusted Data'!R44)/'Inflation-Adjusted Data'!R44)*100</f>
        <v>-7.5403442760919352</v>
      </c>
    </row>
    <row r="47" spans="1:8">
      <c r="A47" s="71" t="s">
        <v>45</v>
      </c>
      <c r="B47" s="71"/>
      <c r="C47" s="71">
        <f>+'Approp Data'!BY45</f>
        <v>862273.35100000002</v>
      </c>
      <c r="D47" s="79">
        <f>(('Approp Data'!BY45-'Approp Data'!BX45)/'Approp Data'!BX45*100)</f>
        <v>0.98600947789138726</v>
      </c>
      <c r="E47" s="114">
        <f>(('Approp Data'!BY45-'Approp Data'!BU45)/'Approp Data'!BU45)*100</f>
        <v>12.103663145578057</v>
      </c>
      <c r="F47" s="79">
        <f>(('Inflation-Adjusted Data'!V45-'Inflation-Adjusted Data'!U45)/'Inflation-Adjusted Data'!U45)*100</f>
        <v>-0.9323524827036439</v>
      </c>
      <c r="G47" s="116">
        <f>(('Inflation-Adjusted Data'!V45-'Inflation-Adjusted Data'!R45)/'Inflation-Adjusted Data'!R45)*100</f>
        <v>0.9791147755887375</v>
      </c>
    </row>
    <row r="48" spans="1:8">
      <c r="A48" s="12" t="s">
        <v>46</v>
      </c>
      <c r="B48" s="12"/>
      <c r="C48" s="152">
        <f>+'Approp Data'!BY46</f>
        <v>1999566.6</v>
      </c>
      <c r="D48" s="80">
        <f>(('Approp Data'!BY46-'Approp Data'!BX46)/'Approp Data'!BX46*100)</f>
        <v>1.3933965205196768</v>
      </c>
      <c r="E48" s="113">
        <f>(('Approp Data'!BY46-'Approp Data'!BU46)/'Approp Data'!BU46)*100</f>
        <v>6.5276499168904278</v>
      </c>
      <c r="F48" s="78">
        <f>(('Inflation-Adjusted Data'!V46-'Inflation-Adjusted Data'!U46)/'Inflation-Adjusted Data'!U46)*100</f>
        <v>-0.53270429231694805</v>
      </c>
      <c r="G48" s="80">
        <f>(('Inflation-Adjusted Data'!V46-'Inflation-Adjusted Data'!R46)/'Inflation-Adjusted Data'!R46)*100</f>
        <v>-4.0435656972041807</v>
      </c>
    </row>
    <row r="49" spans="1:8">
      <c r="A49" s="12" t="s">
        <v>47</v>
      </c>
      <c r="B49" s="12"/>
      <c r="C49" s="152">
        <f>+'Approp Data'!BY47</f>
        <v>1714606</v>
      </c>
      <c r="D49" s="80">
        <f>(('Approp Data'!BY47-'Approp Data'!BX47)/'Approp Data'!BX47*100)</f>
        <v>0.80960186637629961</v>
      </c>
      <c r="E49" s="113">
        <f>(('Approp Data'!BY47-'Approp Data'!BU47)/'Approp Data'!BU47)*100</f>
        <v>11.099044717435802</v>
      </c>
      <c r="F49" s="78">
        <f>(('Inflation-Adjusted Data'!V47-'Inflation-Adjusted Data'!U47)/'Inflation-Adjusted Data'!U47)*100</f>
        <v>-1.105408999812302</v>
      </c>
      <c r="G49" s="80">
        <f>(('Inflation-Adjusted Data'!V47-'Inflation-Adjusted Data'!R47)/'Inflation-Adjusted Data'!R47)*100</f>
        <v>7.4189131639787284E-2</v>
      </c>
    </row>
    <row r="50" spans="1:8">
      <c r="A50" s="12" t="s">
        <v>48</v>
      </c>
      <c r="B50" s="12"/>
      <c r="C50" s="152">
        <f>+'Approp Data'!BY48</f>
        <v>1048161.968</v>
      </c>
      <c r="D50" s="80">
        <f>(('Approp Data'!BY48-'Approp Data'!BX48)/'Approp Data'!BX48*100)</f>
        <v>-1.3267346658707169</v>
      </c>
      <c r="E50" s="113">
        <f>(('Approp Data'!BY48-'Approp Data'!BU48)/'Approp Data'!BU48)*100</f>
        <v>3.5940972349196523</v>
      </c>
      <c r="F50" s="78">
        <f>(('Inflation-Adjusted Data'!V48-'Inflation-Adjusted Data'!U48)/'Inflation-Adjusted Data'!U48)*100</f>
        <v>-3.2011630121668975</v>
      </c>
      <c r="G50" s="80">
        <f>(('Inflation-Adjusted Data'!V48-'Inflation-Adjusted Data'!R48)/'Inflation-Adjusted Data'!R48)*100</f>
        <v>-6.6860088133428626</v>
      </c>
    </row>
    <row r="51" spans="1:8">
      <c r="A51" s="12" t="s">
        <v>49</v>
      </c>
      <c r="B51" s="12"/>
      <c r="C51" s="152">
        <f>+'Approp Data'!BY49</f>
        <v>817103.29799999995</v>
      </c>
      <c r="D51" s="80">
        <f>(('Approp Data'!BY49-'Approp Data'!BX49)/'Approp Data'!BX49*100)</f>
        <v>4.1155236314883101</v>
      </c>
      <c r="E51" s="113">
        <f>(('Approp Data'!BY49-'Approp Data'!BU49)/'Approp Data'!BU49)*100</f>
        <v>8.4332772435684706</v>
      </c>
      <c r="F51" s="78">
        <f>(('Inflation-Adjusted Data'!V49-'Inflation-Adjusted Data'!U49)/'Inflation-Adjusted Data'!U49)*100</f>
        <v>2.1377124369009297</v>
      </c>
      <c r="G51" s="80">
        <f>(('Inflation-Adjusted Data'!V49-'Inflation-Adjusted Data'!R49)/'Inflation-Adjusted Data'!R49)*100</f>
        <v>-2.3270423014411663</v>
      </c>
    </row>
    <row r="52" spans="1:8">
      <c r="A52" s="71" t="s">
        <v>50</v>
      </c>
      <c r="B52" s="71"/>
      <c r="C52" s="71">
        <f>+'Approp Data'!BY50</f>
        <v>382113.25699999998</v>
      </c>
      <c r="D52" s="79">
        <f>(('Approp Data'!BY50-'Approp Data'!BX50)/'Approp Data'!BX50*100)</f>
        <v>0.65856498789240125</v>
      </c>
      <c r="E52" s="114">
        <f>(('Approp Data'!BY50-'Approp Data'!BU50)/'Approp Data'!BU50)*100</f>
        <v>-8.94477374002145</v>
      </c>
      <c r="F52" s="79">
        <f>(('Inflation-Adjusted Data'!V50-'Inflation-Adjusted Data'!U50)/'Inflation-Adjusted Data'!U50)*100</f>
        <v>-1.25357673430459</v>
      </c>
      <c r="G52" s="116">
        <f>(('Inflation-Adjusted Data'!V50-'Inflation-Adjusted Data'!R50)/'Inflation-Adjusted Data'!R50)*100</f>
        <v>-17.98059148626259</v>
      </c>
    </row>
    <row r="53" spans="1:8">
      <c r="A53" s="71" t="s">
        <v>51</v>
      </c>
      <c r="B53" s="71"/>
      <c r="C53" s="71">
        <f>+'Approp Data'!BY51</f>
        <v>2692874.3330000001</v>
      </c>
      <c r="D53" s="79">
        <f>(('Approp Data'!BY51-'Approp Data'!BX51)/'Approp Data'!BX51*100)</f>
        <v>12.312727580400324</v>
      </c>
      <c r="E53" s="114">
        <f>(('Approp Data'!BY51-'Approp Data'!BU51)/'Approp Data'!BU51)*100</f>
        <v>16.896085382836272</v>
      </c>
      <c r="F53" s="79">
        <f>(('Inflation-Adjusted Data'!V51-'Inflation-Adjusted Data'!U51)/'Inflation-Adjusted Data'!U51)*100</f>
        <v>10.179199724464171</v>
      </c>
      <c r="G53" s="116">
        <f>(('Inflation-Adjusted Data'!V51-'Inflation-Adjusted Data'!R51)/'Inflation-Adjusted Data'!R51)*100</f>
        <v>5.2959634990844426</v>
      </c>
    </row>
    <row r="54" spans="1:8">
      <c r="A54" s="71" t="s">
        <v>52</v>
      </c>
      <c r="B54" s="71"/>
      <c r="C54" s="71">
        <f>+'Approp Data'!BY52</f>
        <v>258864.361</v>
      </c>
      <c r="D54" s="79">
        <f>(('Approp Data'!BY52-'Approp Data'!BX52)/'Approp Data'!BX52*100)</f>
        <v>-5.4182113285473186</v>
      </c>
      <c r="E54" s="114">
        <f>(('Approp Data'!BY52-'Approp Data'!BU52)/'Approp Data'!BU52)*100</f>
        <v>8.4875701976430378</v>
      </c>
      <c r="F54" s="79">
        <f>(('Inflation-Adjusted Data'!V52-'Inflation-Adjusted Data'!U52)/'Inflation-Adjusted Data'!U52)*100</f>
        <v>-7.2149166988300903</v>
      </c>
      <c r="G54" s="116">
        <f>(('Inflation-Adjusted Data'!V52-'Inflation-Adjusted Data'!R52)/'Inflation-Adjusted Data'!R52)*100</f>
        <v>-2.2781370802631482</v>
      </c>
    </row>
    <row r="55" spans="1:8">
      <c r="A55" s="71" t="s">
        <v>53</v>
      </c>
      <c r="B55" s="71"/>
      <c r="C55" s="125">
        <f>+'Approp Data'!BY53</f>
        <v>1639459.6</v>
      </c>
      <c r="D55" s="81">
        <f>(('Approp Data'!BY53-'Approp Data'!BX53)/'Approp Data'!BX53*100)</f>
        <v>4.0347613888942764</v>
      </c>
      <c r="E55" s="115">
        <f>(('Approp Data'!BY53-'Approp Data'!BU53)/'Approp Data'!BU53)*100</f>
        <v>11.22920973413563</v>
      </c>
      <c r="F55" s="81">
        <f>(('Inflation-Adjusted Data'!V53-'Inflation-Adjusted Data'!U53)/'Inflation-Adjusted Data'!U53)*100</f>
        <v>2.0584843792385024</v>
      </c>
      <c r="G55" s="206">
        <f>(('Inflation-Adjusted Data'!V53-'Inflation-Adjusted Data'!R53)/'Inflation-Adjusted Data'!R53)*100</f>
        <v>0.1914372909976948</v>
      </c>
    </row>
    <row r="56" spans="1:8">
      <c r="A56" s="73" t="s">
        <v>54</v>
      </c>
      <c r="B56" s="73"/>
      <c r="C56" s="12">
        <f>+'Approp Data'!BY54</f>
        <v>14319509.176999999</v>
      </c>
      <c r="D56" s="78">
        <f>(('Approp Data'!BY54-'Approp Data'!BX54)/'Approp Data'!BX54*100)</f>
        <v>2.4051244294959919</v>
      </c>
      <c r="E56" s="113">
        <f>(('Approp Data'!BY54-'Approp Data'!BU54)/'Approp Data'!BU54)*100</f>
        <v>10.875142853426238</v>
      </c>
      <c r="F56" s="78">
        <f>(('Inflation-Adjusted Data'!V54-'Inflation-Adjusted Data'!U54)/'Inflation-Adjusted Data'!U54)*100</f>
        <v>0.45980451546815099</v>
      </c>
      <c r="G56" s="80">
        <f>(('Inflation-Adjusted Data'!V54-'Inflation-Adjusted Data'!R54)/'Inflation-Adjusted Data'!R54)*100</f>
        <v>-0.12749394801952232</v>
      </c>
    </row>
    <row r="57" spans="1:8">
      <c r="A57" s="12" t="s">
        <v>10</v>
      </c>
      <c r="B57" s="12"/>
      <c r="C57" s="80">
        <f>(C56/$C$8)*100</f>
        <v>14.813831468640304</v>
      </c>
      <c r="D57" s="78"/>
      <c r="E57" s="113"/>
      <c r="F57" s="78"/>
      <c r="G57" s="80"/>
    </row>
    <row r="58" spans="1:8">
      <c r="A58" s="71" t="s">
        <v>55</v>
      </c>
      <c r="B58" s="71"/>
      <c r="C58" s="71">
        <f>+'Approp Data'!BY56</f>
        <v>1222448.827</v>
      </c>
      <c r="D58" s="79">
        <f>(('Approp Data'!BY56-'Approp Data'!BX56)/'Approp Data'!BX56*100)</f>
        <v>6.48734971885942</v>
      </c>
      <c r="E58" s="114">
        <f>(('Approp Data'!BY56-'Approp Data'!BU56)/'Approp Data'!BU56)*100</f>
        <v>6.1102835368103126</v>
      </c>
      <c r="F58" s="79">
        <f>(('Inflation-Adjusted Data'!V56-'Inflation-Adjusted Data'!U56)/'Inflation-Adjusted Data'!U56)*100</f>
        <v>4.4644825708119216</v>
      </c>
      <c r="G58" s="116">
        <f>(('Inflation-Adjusted Data'!V56-'Inflation-Adjusted Data'!R56)/'Inflation-Adjusted Data'!R56)*100</f>
        <v>-4.4195149428845024</v>
      </c>
      <c r="H58" s="1">
        <f>COUNTIF(G58:G66,"&lt;0")</f>
        <v>5</v>
      </c>
    </row>
    <row r="59" spans="1:8">
      <c r="A59" s="71" t="s">
        <v>56</v>
      </c>
      <c r="B59" s="71"/>
      <c r="C59" s="71">
        <f>+'Approp Data'!BY57</f>
        <v>314428.37</v>
      </c>
      <c r="D59" s="79">
        <f>(('Approp Data'!BY57-'Approp Data'!BX57)/'Approp Data'!BX57*100)</f>
        <v>-1.3578430116442641</v>
      </c>
      <c r="E59" s="114">
        <f>(('Approp Data'!BY57-'Approp Data'!BU57)/'Approp Data'!BU57)*100</f>
        <v>4.9000203509029454</v>
      </c>
      <c r="F59" s="79">
        <f>(('Inflation-Adjusted Data'!V57-'Inflation-Adjusted Data'!U57)/'Inflation-Adjusted Data'!U57)*100</f>
        <v>-3.2316804140315116</v>
      </c>
      <c r="G59" s="116">
        <f>(('Inflation-Adjusted Data'!V57-'Inflation-Adjusted Data'!R57)/'Inflation-Adjusted Data'!R57)*100</f>
        <v>-5.5096782946360614</v>
      </c>
    </row>
    <row r="60" spans="1:8">
      <c r="A60" s="71" t="s">
        <v>57</v>
      </c>
      <c r="B60" s="71"/>
      <c r="C60" s="71">
        <f>+'Approp Data'!BY58</f>
        <v>1752578.55</v>
      </c>
      <c r="D60" s="79">
        <f>(('Approp Data'!BY58-'Approp Data'!BX58)/'Approp Data'!BX58*100)</f>
        <v>4.0986124028618791</v>
      </c>
      <c r="E60" s="114">
        <f>(('Approp Data'!BY58-'Approp Data'!BU58)/'Approp Data'!BU58)*100</f>
        <v>13.48545314442603</v>
      </c>
      <c r="F60" s="79">
        <f>(('Inflation-Adjusted Data'!V58-'Inflation-Adjusted Data'!U58)/'Inflation-Adjusted Data'!U58)*100</f>
        <v>2.1211224592861155</v>
      </c>
      <c r="G60" s="116">
        <f>(('Inflation-Adjusted Data'!V58-'Inflation-Adjusted Data'!R58)/'Inflation-Adjusted Data'!R58)*100</f>
        <v>2.2237835667256736</v>
      </c>
    </row>
    <row r="61" spans="1:8">
      <c r="A61" s="71" t="s">
        <v>58</v>
      </c>
      <c r="B61" s="71"/>
      <c r="C61" s="71">
        <f>+'Approp Data'!BY59</f>
        <v>176026.93400000001</v>
      </c>
      <c r="D61" s="79">
        <f>(('Approp Data'!BY59-'Approp Data'!BX59)/'Approp Data'!BX59*100)</f>
        <v>7.9608145034936602</v>
      </c>
      <c r="E61" s="114">
        <f>(('Approp Data'!BY59-'Approp Data'!BU59)/'Approp Data'!BU59)*100</f>
        <v>40.596592651757199</v>
      </c>
      <c r="F61" s="79">
        <f>(('Inflation-Adjusted Data'!V59-'Inflation-Adjusted Data'!U59)/'Inflation-Adjusted Data'!U59)*100</f>
        <v>5.9099569555112232</v>
      </c>
      <c r="G61" s="116">
        <f>(('Inflation-Adjusted Data'!V59-'Inflation-Adjusted Data'!R59)/'Inflation-Adjusted Data'!R59)*100</f>
        <v>26.644563327086061</v>
      </c>
    </row>
    <row r="62" spans="1:8">
      <c r="A62" s="12" t="s">
        <v>59</v>
      </c>
      <c r="B62" s="12"/>
      <c r="C62" s="152">
        <f>+'Approp Data'!BY60</f>
        <v>2630574.9939999999</v>
      </c>
      <c r="D62" s="80">
        <f>(('Approp Data'!BY60-'Approp Data'!BX60)/'Approp Data'!BX60*100)</f>
        <v>11.389004963137449</v>
      </c>
      <c r="E62" s="113">
        <f>(('Approp Data'!BY60-'Approp Data'!BU60)/'Approp Data'!BU60)*100</f>
        <v>26.253317936675003</v>
      </c>
      <c r="F62" s="78">
        <f>(('Inflation-Adjusted Data'!V60-'Inflation-Adjusted Data'!U60)/'Inflation-Adjusted Data'!U60)*100</f>
        <v>9.2730244322244477</v>
      </c>
      <c r="G62" s="80">
        <f>(('Inflation-Adjusted Data'!V60-'Inflation-Adjusted Data'!R60)/'Inflation-Adjusted Data'!R60)*100</f>
        <v>13.724635975281094</v>
      </c>
    </row>
    <row r="63" spans="1:8">
      <c r="A63" s="12" t="s">
        <v>60</v>
      </c>
      <c r="B63" s="12"/>
      <c r="C63" s="152">
        <f>+'Approp Data'!BY61</f>
        <v>6029448.0659999996</v>
      </c>
      <c r="D63" s="80">
        <f>(('Approp Data'!BY61-'Approp Data'!BX61)/'Approp Data'!BX61*100)</f>
        <v>-1.379453458274396</v>
      </c>
      <c r="E63" s="113">
        <f>(('Approp Data'!BY61-'Approp Data'!BU61)/'Approp Data'!BU61)*100</f>
        <v>5.1324880581751415</v>
      </c>
      <c r="F63" s="78">
        <f>(('Inflation-Adjusted Data'!V61-'Inflation-Adjusted Data'!U61)/'Inflation-Adjusted Data'!U61)*100</f>
        <v>-3.2528803418285706</v>
      </c>
      <c r="G63" s="80">
        <f>(('Inflation-Adjusted Data'!V61-'Inflation-Adjusted Data'!R61)/'Inflation-Adjusted Data'!R61)*100</f>
        <v>-5.3002793986894252</v>
      </c>
    </row>
    <row r="64" spans="1:8">
      <c r="A64" s="12" t="s">
        <v>61</v>
      </c>
      <c r="B64" s="12"/>
      <c r="C64" s="152">
        <f>+'Approp Data'!BY62</f>
        <v>1829911</v>
      </c>
      <c r="D64" s="80">
        <f>(('Approp Data'!BY62-'Approp Data'!BX62)/'Approp Data'!BX62*100)</f>
        <v>-2.3145235270134807</v>
      </c>
      <c r="E64" s="113">
        <f>(('Approp Data'!BY62-'Approp Data'!BU62)/'Approp Data'!BU62)*100</f>
        <v>8.0799925344396222</v>
      </c>
      <c r="F64" s="78">
        <f>(('Inflation-Adjusted Data'!V62-'Inflation-Adjusted Data'!U62)/'Inflation-Adjusted Data'!U62)*100</f>
        <v>-4.1701875257914969</v>
      </c>
      <c r="G64" s="80">
        <f>(('Inflation-Adjusted Data'!V62-'Inflation-Adjusted Data'!R62)/'Inflation-Adjusted Data'!R62)*100</f>
        <v>-2.645268987265482</v>
      </c>
    </row>
    <row r="65" spans="1:9">
      <c r="A65" s="12" t="s">
        <v>62</v>
      </c>
      <c r="B65" s="12"/>
      <c r="C65" s="152">
        <f>+'Approp Data'!BY63</f>
        <v>206717.99600000001</v>
      </c>
      <c r="D65" s="80">
        <f>(('Approp Data'!BY63-'Approp Data'!BX63)/'Approp Data'!BX63*100)</f>
        <v>-3.0282331260840327</v>
      </c>
      <c r="E65" s="113">
        <f>(('Approp Data'!BY63-'Approp Data'!BU63)/'Approp Data'!BU63)*100</f>
        <v>9.525270742820819</v>
      </c>
      <c r="F65" s="78">
        <f>(('Inflation-Adjusted Data'!V63-'Inflation-Adjusted Data'!U63)/'Inflation-Adjusted Data'!U63)*100</f>
        <v>-4.8703392731076613</v>
      </c>
      <c r="G65" s="80">
        <f>(('Inflation-Adjusted Data'!V63-'Inflation-Adjusted Data'!R63)/'Inflation-Adjusted Data'!R63)*100</f>
        <v>-1.3434122058571853</v>
      </c>
    </row>
    <row r="66" spans="1:9">
      <c r="A66" s="21" t="s">
        <v>63</v>
      </c>
      <c r="B66" s="21"/>
      <c r="C66" s="126">
        <f>+'Approp Data'!BY64</f>
        <v>157374.44</v>
      </c>
      <c r="D66" s="77">
        <f>(('Approp Data'!BY64-'Approp Data'!BX64)/'Approp Data'!BX64*100)</f>
        <v>45.711925586036692</v>
      </c>
      <c r="E66" s="113">
        <f>(('Approp Data'!BY64-'Approp Data'!BU64)/'Approp Data'!BU64)*100</f>
        <v>68.932823804718865</v>
      </c>
      <c r="F66" s="78">
        <f>(('Inflation-Adjusted Data'!V64-'Inflation-Adjusted Data'!U64)/'Inflation-Adjusted Data'!U64)*100</f>
        <v>42.943936072494182</v>
      </c>
      <c r="G66" s="80">
        <f>(('Inflation-Adjusted Data'!V64-'Inflation-Adjusted Data'!R64)/'Inflation-Adjusted Data'!R64)*100</f>
        <v>52.168863404477406</v>
      </c>
    </row>
    <row r="67" spans="1:9" ht="113.25" customHeight="1">
      <c r="A67" s="287" t="s">
        <v>64</v>
      </c>
      <c r="B67" s="288"/>
      <c r="C67" s="288"/>
      <c r="D67" s="289"/>
      <c r="E67" s="288"/>
      <c r="F67" s="288"/>
      <c r="G67" s="288"/>
      <c r="H67" s="1">
        <f>SUM(H10:H58)</f>
        <v>27</v>
      </c>
    </row>
    <row r="68" spans="1:9" ht="51" customHeight="1">
      <c r="A68" s="290" t="s">
        <v>65</v>
      </c>
      <c r="B68" s="291"/>
      <c r="C68" s="291"/>
      <c r="D68" s="291"/>
      <c r="E68" s="291"/>
      <c r="F68" s="291"/>
      <c r="G68" s="291"/>
    </row>
    <row r="69" spans="1:9" ht="15.75" customHeight="1">
      <c r="A69" s="292"/>
      <c r="B69" s="289"/>
      <c r="C69" s="289"/>
      <c r="D69" s="289"/>
      <c r="E69" s="289"/>
      <c r="F69" s="289"/>
      <c r="G69" s="289"/>
    </row>
    <row r="70" spans="1:9" ht="28.5" customHeight="1">
      <c r="A70" s="15" t="s">
        <v>66</v>
      </c>
      <c r="B70" s="293" t="s">
        <v>67</v>
      </c>
      <c r="C70" s="289"/>
      <c r="D70" s="289"/>
      <c r="E70" s="289"/>
      <c r="F70" s="289"/>
      <c r="G70" s="289"/>
    </row>
    <row r="71" spans="1:9" ht="54.75" customHeight="1">
      <c r="B71" s="293" t="s">
        <v>68</v>
      </c>
      <c r="C71" s="289"/>
      <c r="D71" s="289"/>
      <c r="E71" s="289"/>
      <c r="F71" s="289"/>
      <c r="G71" s="289"/>
    </row>
    <row r="72" spans="1:9" ht="12.75" customHeight="1">
      <c r="G72" s="1" t="s">
        <v>69</v>
      </c>
      <c r="H72" s="117"/>
    </row>
    <row r="73" spans="1:9" ht="10.15" customHeight="1">
      <c r="C73" s="1"/>
    </row>
    <row r="74" spans="1:9">
      <c r="A74" s="6" t="s">
        <v>70</v>
      </c>
      <c r="B74" s="6" t="s">
        <v>71</v>
      </c>
      <c r="D74" s="6" t="s">
        <v>71</v>
      </c>
      <c r="E74" s="6" t="s">
        <v>72</v>
      </c>
      <c r="G74" s="1" t="s">
        <v>70</v>
      </c>
      <c r="H74" s="1" t="s">
        <v>72</v>
      </c>
    </row>
    <row r="75" spans="1:9">
      <c r="A75" s="1">
        <v>253.1</v>
      </c>
      <c r="B75" s="1">
        <v>288.39999999999998</v>
      </c>
      <c r="C75" s="1">
        <f>((B75-A75)/A75)*100</f>
        <v>13.947056499407342</v>
      </c>
      <c r="D75" s="4">
        <v>288.39999999999998</v>
      </c>
      <c r="E75" s="4">
        <v>319</v>
      </c>
      <c r="F75" s="1">
        <f>((E75-D75)/D75)*100</f>
        <v>10.610263522884891</v>
      </c>
      <c r="G75" s="1">
        <v>253.1</v>
      </c>
      <c r="H75" s="4">
        <v>319</v>
      </c>
      <c r="I75" s="1">
        <f>((H75-G75)/G75)*100</f>
        <v>26.037139470564995</v>
      </c>
    </row>
    <row r="76" spans="1:9">
      <c r="C76" s="1"/>
      <c r="D76" s="4"/>
      <c r="E76" s="4"/>
    </row>
    <row r="77" spans="1:9" s="6" customFormat="1">
      <c r="A77" s="6" t="s">
        <v>73</v>
      </c>
      <c r="B77" s="6" t="s">
        <v>74</v>
      </c>
      <c r="D77" s="6" t="s">
        <v>74</v>
      </c>
      <c r="E77" s="6" t="s">
        <v>75</v>
      </c>
      <c r="G77" s="6" t="s">
        <v>73</v>
      </c>
      <c r="H77" s="6" t="s">
        <v>75</v>
      </c>
    </row>
    <row r="78" spans="1:9">
      <c r="A78" s="1">
        <v>273.2</v>
      </c>
      <c r="B78" s="1">
        <v>297.8</v>
      </c>
      <c r="C78" s="1">
        <f>((B78-A78)/A78)*100</f>
        <v>9.0043923865300233</v>
      </c>
      <c r="D78" s="4">
        <v>297.8</v>
      </c>
      <c r="E78" s="4">
        <v>338.6</v>
      </c>
      <c r="F78" s="1">
        <f>((E78-D78)/D78)*100</f>
        <v>13.700470114170587</v>
      </c>
      <c r="G78" s="1">
        <v>273.2</v>
      </c>
      <c r="H78" s="1">
        <v>338.6</v>
      </c>
      <c r="I78" s="1">
        <f>((H78-G78)/G78)*100</f>
        <v>23.938506588579809</v>
      </c>
    </row>
    <row r="79" spans="1:9">
      <c r="C79" s="1"/>
      <c r="D79" s="4"/>
      <c r="E79" s="4"/>
    </row>
    <row r="80" spans="1:9">
      <c r="C80" s="1"/>
      <c r="D80" s="4"/>
      <c r="E80" s="4"/>
    </row>
    <row r="81" spans="1:9">
      <c r="A81" s="1" t="s">
        <v>76</v>
      </c>
      <c r="B81" s="1" t="s">
        <v>77</v>
      </c>
      <c r="C81" s="1"/>
      <c r="D81" s="4" t="s">
        <v>77</v>
      </c>
      <c r="E81" s="4" t="s">
        <v>78</v>
      </c>
      <c r="G81" s="1" t="s">
        <v>76</v>
      </c>
      <c r="H81" s="1" t="s">
        <v>78</v>
      </c>
    </row>
    <row r="82" spans="1:9">
      <c r="A82" s="259">
        <v>279.3</v>
      </c>
      <c r="B82" s="259">
        <v>306.7</v>
      </c>
      <c r="C82" s="259">
        <f>((B82-A82)/A82)*100</f>
        <v>9.8102398854278476</v>
      </c>
      <c r="D82" s="4">
        <v>306.7</v>
      </c>
      <c r="E82" s="1">
        <v>346</v>
      </c>
      <c r="F82" s="1">
        <f>((E82-D82)/D82)*100</f>
        <v>12.813824584284323</v>
      </c>
      <c r="G82" s="259">
        <v>279.3</v>
      </c>
      <c r="H82" s="259">
        <v>346</v>
      </c>
      <c r="I82" s="259">
        <f>((H82-G82)/G82)*100</f>
        <v>23.881131399928389</v>
      </c>
    </row>
    <row r="83" spans="1:9">
      <c r="C83" s="1"/>
      <c r="D83" s="4"/>
      <c r="E83" s="4"/>
    </row>
    <row r="84" spans="1:9">
      <c r="A84" s="1" t="s">
        <v>71</v>
      </c>
      <c r="B84" s="1" t="s">
        <v>72</v>
      </c>
      <c r="C84" s="1"/>
      <c r="D84" s="4" t="s">
        <v>72</v>
      </c>
      <c r="E84" s="4" t="s">
        <v>7</v>
      </c>
      <c r="G84" s="1" t="s">
        <v>71</v>
      </c>
      <c r="H84" s="1" t="s">
        <v>7</v>
      </c>
    </row>
    <row r="85" spans="1:9">
      <c r="A85" s="259">
        <v>281.8</v>
      </c>
      <c r="B85" s="259">
        <v>312.89999999999998</v>
      </c>
      <c r="C85" s="259">
        <f>((B85-A85)/A85)*100</f>
        <v>11.036195883605382</v>
      </c>
      <c r="D85" s="4">
        <v>312.89999999999998</v>
      </c>
      <c r="E85" s="1">
        <v>352.7</v>
      </c>
      <c r="F85" s="1">
        <f>((E85-D85)/D85)*100</f>
        <v>12.71971875998722</v>
      </c>
      <c r="G85" s="259">
        <v>281.8</v>
      </c>
      <c r="H85" s="259">
        <v>352.7</v>
      </c>
      <c r="I85" s="259">
        <f>((H85-G85)/G85)*100</f>
        <v>25.159687721788494</v>
      </c>
    </row>
    <row r="86" spans="1:9">
      <c r="B86" s="4"/>
      <c r="D86" s="4"/>
      <c r="E86" s="4"/>
    </row>
    <row r="87" spans="1:9">
      <c r="B87" s="4"/>
    </row>
    <row r="88" spans="1:9">
      <c r="B88" s="4"/>
    </row>
  </sheetData>
  <mergeCells count="9">
    <mergeCell ref="A68:G68"/>
    <mergeCell ref="A69:G69"/>
    <mergeCell ref="B70:G70"/>
    <mergeCell ref="B71:G71"/>
    <mergeCell ref="D6:D7"/>
    <mergeCell ref="E6:E7"/>
    <mergeCell ref="F6:F7"/>
    <mergeCell ref="G6:G7"/>
    <mergeCell ref="A67:G67"/>
  </mergeCells>
  <pageMargins left="0.75" right="0.75" top="0.75" bottom="0.75" header="0.5" footer="0.5"/>
  <pageSetup scale="62" orientation="portrait" verticalDpi="300" r:id="rId1"/>
  <headerFooter alignWithMargins="0">
    <oddFooter>&amp;L&amp;"Arial,Regular"SREB Fact Book&amp;R&amp;"Arial,Regular"&amp;D</oddFooter>
  </headerFooter>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800000"/>
  </sheetPr>
  <dimension ref="A1:K75"/>
  <sheetViews>
    <sheetView showGridLines="0" view="pageBreakPreview" topLeftCell="A37" zoomScaleNormal="100" zoomScaleSheetLayoutView="100" workbookViewId="0">
      <selection activeCell="B67" sqref="B67:H67"/>
    </sheetView>
  </sheetViews>
  <sheetFormatPr defaultColWidth="11.33203125" defaultRowHeight="12.75"/>
  <cols>
    <col min="1" max="1" width="9.6640625" style="232" customWidth="1"/>
    <col min="2" max="8" width="12.6640625" style="232" customWidth="1"/>
    <col min="9" max="9" width="13.6640625" style="232" customWidth="1"/>
    <col min="10" max="10" width="22.33203125" style="232" customWidth="1"/>
    <col min="11" max="16384" width="11.33203125" style="232"/>
  </cols>
  <sheetData>
    <row r="1" spans="1:11">
      <c r="A1" s="3" t="s">
        <v>79</v>
      </c>
      <c r="B1" s="4"/>
      <c r="C1" s="231"/>
      <c r="D1" s="231"/>
      <c r="E1" s="4"/>
      <c r="F1" s="4"/>
      <c r="G1" s="4"/>
      <c r="H1" s="1"/>
      <c r="I1" s="1"/>
      <c r="J1" s="1"/>
      <c r="K1" s="1"/>
    </row>
    <row r="2" spans="1:11" ht="15">
      <c r="A2" s="3" t="s">
        <v>80</v>
      </c>
      <c r="B2" s="3"/>
      <c r="C2" s="3"/>
      <c r="D2" s="3"/>
      <c r="E2" s="3"/>
      <c r="F2" s="3"/>
      <c r="G2" s="3"/>
      <c r="H2" s="1"/>
      <c r="I2" s="1"/>
      <c r="J2" s="1"/>
      <c r="K2" s="1" t="s">
        <v>81</v>
      </c>
    </row>
    <row r="3" spans="1:11">
      <c r="A3" s="244"/>
      <c r="B3" s="245"/>
      <c r="C3" s="267"/>
      <c r="D3" s="267"/>
      <c r="E3" s="267"/>
      <c r="F3" s="262"/>
      <c r="G3" s="262"/>
      <c r="H3" s="248"/>
      <c r="I3" s="1"/>
      <c r="J3" s="1"/>
      <c r="K3" s="1"/>
    </row>
    <row r="4" spans="1:11">
      <c r="A4" s="246"/>
      <c r="B4" s="246"/>
      <c r="C4" s="268"/>
      <c r="D4" s="268"/>
      <c r="E4" s="268"/>
      <c r="F4" s="269" t="s">
        <v>82</v>
      </c>
      <c r="G4" s="270"/>
      <c r="H4" s="271"/>
      <c r="I4" s="1"/>
      <c r="J4" s="1"/>
      <c r="K4" s="1"/>
    </row>
    <row r="5" spans="1:11" s="242" customFormat="1" ht="12" customHeight="1">
      <c r="A5" s="247"/>
      <c r="B5" s="247"/>
      <c r="C5" s="243" t="s">
        <v>71</v>
      </c>
      <c r="D5" s="243" t="s">
        <v>72</v>
      </c>
      <c r="E5" s="272" t="s">
        <v>7</v>
      </c>
      <c r="F5" s="273" t="s">
        <v>71</v>
      </c>
      <c r="G5" s="243" t="s">
        <v>72</v>
      </c>
      <c r="H5" s="274" t="s">
        <v>7</v>
      </c>
      <c r="I5" s="248"/>
      <c r="J5" s="248"/>
      <c r="K5" s="248"/>
    </row>
    <row r="6" spans="1:11">
      <c r="A6" s="21" t="s">
        <v>8</v>
      </c>
      <c r="B6" s="21"/>
      <c r="C6" s="77">
        <f>+'H.Ed. as a % of taxes'!AW5</f>
        <v>10.740987752103436</v>
      </c>
      <c r="D6" s="77">
        <f>+'H.Ed. as a % of taxes'!BB5</f>
        <v>8.8872467763230336</v>
      </c>
      <c r="E6" s="77">
        <f>+'H.Ed. as a % of taxes'!BG5</f>
        <v>9.1389135379253439</v>
      </c>
      <c r="F6" s="74"/>
      <c r="G6" s="21"/>
      <c r="H6" s="21"/>
      <c r="I6" s="1"/>
      <c r="J6" s="1"/>
      <c r="K6" s="1"/>
    </row>
    <row r="7" spans="1:11">
      <c r="A7" s="12" t="s">
        <v>9</v>
      </c>
      <c r="B7" s="12"/>
      <c r="C7" s="80">
        <f>+'H.Ed. as a % of taxes'!AW6</f>
        <v>14.34414146426424</v>
      </c>
      <c r="D7" s="80">
        <f>+'H.Ed. as a % of taxes'!BB6</f>
        <v>12.224282768513909</v>
      </c>
      <c r="E7" s="80">
        <f>+'H.Ed. as a % of taxes'!BG6</f>
        <v>12.124627338100344</v>
      </c>
      <c r="F7" s="249"/>
      <c r="G7" s="12"/>
      <c r="H7" s="12"/>
      <c r="I7" s="1"/>
      <c r="J7" s="1"/>
      <c r="K7" s="1"/>
    </row>
    <row r="8" spans="1:11">
      <c r="A8" s="12" t="s">
        <v>10</v>
      </c>
      <c r="B8" s="12"/>
      <c r="C8" s="80">
        <f>(C7/C$6)*100</f>
        <v>133.54583205306409</v>
      </c>
      <c r="D8" s="80">
        <f>(D7/D$6)*100</f>
        <v>137.54859155122418</v>
      </c>
      <c r="E8" s="80">
        <f t="shared" ref="E8" si="0">(E7/E$6)*100</f>
        <v>132.67033644409329</v>
      </c>
      <c r="F8" s="249"/>
      <c r="G8" s="12"/>
      <c r="H8" s="12"/>
      <c r="I8" s="1"/>
      <c r="J8" s="1"/>
      <c r="K8" s="1"/>
    </row>
    <row r="9" spans="1:11">
      <c r="A9" s="71" t="s">
        <v>11</v>
      </c>
      <c r="B9" s="71"/>
      <c r="C9" s="116">
        <f>+'H.Ed. as a % of taxes'!AW8</f>
        <v>17.415440364960883</v>
      </c>
      <c r="D9" s="116">
        <f>+'H.Ed. as a % of taxes'!BB8</f>
        <v>15.32764533712937</v>
      </c>
      <c r="E9" s="116">
        <f>+'H.Ed. as a % of taxes'!BG8</f>
        <v>15.101298759414686</v>
      </c>
      <c r="F9" s="250">
        <f>+'H.Ed. as a % of taxes'!DM8</f>
        <v>4</v>
      </c>
      <c r="G9" s="71">
        <f>+'H.Ed. as a % of taxes'!DN8</f>
        <v>4</v>
      </c>
      <c r="H9" s="71">
        <f>+'H.Ed. as a % of taxes'!DO8</f>
        <v>5</v>
      </c>
      <c r="I9" s="260">
        <f>D9-E9</f>
        <v>0.22634657771468447</v>
      </c>
      <c r="J9" s="1"/>
      <c r="K9" s="1"/>
    </row>
    <row r="10" spans="1:11">
      <c r="A10" s="71" t="s">
        <v>12</v>
      </c>
      <c r="B10" s="71"/>
      <c r="C10" s="116">
        <f>+'H.Ed. as a % of taxes'!AW9</f>
        <v>12.388687695033049</v>
      </c>
      <c r="D10" s="116">
        <f>+'H.Ed. as a % of taxes'!BB9</f>
        <v>10.764462310553881</v>
      </c>
      <c r="E10" s="116">
        <f>+'H.Ed. as a % of taxes'!BG9</f>
        <v>9.6738128677723534</v>
      </c>
      <c r="F10" s="250">
        <f>+'H.Ed. as a % of taxes'!DM9</f>
        <v>15</v>
      </c>
      <c r="G10" s="71">
        <f>+'H.Ed. as a % of taxes'!DN9</f>
        <v>15</v>
      </c>
      <c r="H10" s="71">
        <f>+'H.Ed. as a % of taxes'!DO9</f>
        <v>19</v>
      </c>
      <c r="I10" s="260">
        <f t="shared" ref="I10:I24" si="1">D10-E10</f>
        <v>1.0906494427815279</v>
      </c>
      <c r="J10" s="1"/>
      <c r="K10" s="1"/>
    </row>
    <row r="11" spans="1:11">
      <c r="A11" s="71" t="s">
        <v>13</v>
      </c>
      <c r="B11" s="71"/>
      <c r="C11" s="116">
        <f>+'H.Ed. as a % of taxes'!AW10</f>
        <v>7.6706293860306278</v>
      </c>
      <c r="D11" s="116">
        <f>+'H.Ed. as a % of taxes'!BB10</f>
        <v>6.5455662571330677</v>
      </c>
      <c r="E11" s="116">
        <f>+'H.Ed. as a % of taxes'!BG10</f>
        <v>5.5485246979787393</v>
      </c>
      <c r="F11" s="250">
        <f>+'H.Ed. as a % of taxes'!DM10</f>
        <v>42</v>
      </c>
      <c r="G11" s="71">
        <f>+'H.Ed. as a % of taxes'!DN10</f>
        <v>42</v>
      </c>
      <c r="H11" s="71">
        <f>+'H.Ed. as a % of taxes'!DO10</f>
        <v>46</v>
      </c>
      <c r="I11" s="260">
        <f t="shared" si="1"/>
        <v>0.99704155915432846</v>
      </c>
      <c r="J11" s="1"/>
      <c r="K11" s="1"/>
    </row>
    <row r="12" spans="1:11">
      <c r="A12" s="71" t="s">
        <v>14</v>
      </c>
      <c r="B12" s="71"/>
      <c r="C12" s="116">
        <f>+'H.Ed. as a % of taxes'!AW11</f>
        <v>11.958577444272988</v>
      </c>
      <c r="D12" s="116">
        <f>+'H.Ed. as a % of taxes'!BB11</f>
        <v>11.73564666803286</v>
      </c>
      <c r="E12" s="116">
        <f>+'H.Ed. as a % of taxes'!BG11</f>
        <v>13.200053938114333</v>
      </c>
      <c r="F12" s="250">
        <f>+'H.Ed. as a % of taxes'!DM11</f>
        <v>17</v>
      </c>
      <c r="G12" s="71">
        <f>+'H.Ed. as a % of taxes'!DN11</f>
        <v>14</v>
      </c>
      <c r="H12" s="71">
        <f>+'H.Ed. as a % of taxes'!DO11</f>
        <v>9</v>
      </c>
      <c r="I12" s="260">
        <f t="shared" si="1"/>
        <v>-1.4644072700814732</v>
      </c>
      <c r="J12" s="1"/>
      <c r="K12" s="1"/>
    </row>
    <row r="13" spans="1:11">
      <c r="A13" s="12" t="s">
        <v>15</v>
      </c>
      <c r="B13" s="12"/>
      <c r="C13" s="80">
        <f>+'H.Ed. as a % of taxes'!AW12</f>
        <v>19.614508476383229</v>
      </c>
      <c r="D13" s="80">
        <f>+'H.Ed. as a % of taxes'!BB12</f>
        <v>15.434513116940863</v>
      </c>
      <c r="E13" s="80">
        <f>+'H.Ed. as a % of taxes'!BG12</f>
        <v>15.420080389754837</v>
      </c>
      <c r="F13" s="249">
        <f>+'H.Ed. as a % of taxes'!DM12</f>
        <v>1</v>
      </c>
      <c r="G13" s="12">
        <f>+'H.Ed. as a % of taxes'!DN12</f>
        <v>3</v>
      </c>
      <c r="H13" s="12">
        <f>+'H.Ed. as a % of taxes'!DO12</f>
        <v>4</v>
      </c>
      <c r="I13" s="260">
        <f t="shared" si="1"/>
        <v>1.4432727186026284E-2</v>
      </c>
      <c r="J13" s="1"/>
      <c r="K13" s="1"/>
    </row>
    <row r="14" spans="1:11">
      <c r="A14" s="12" t="s">
        <v>16</v>
      </c>
      <c r="B14" s="12"/>
      <c r="C14" s="80">
        <f>+'H.Ed. as a % of taxes'!AW13</f>
        <v>12.909306146446728</v>
      </c>
      <c r="D14" s="80">
        <f>+'H.Ed. as a % of taxes'!BB13</f>
        <v>10.148349501805615</v>
      </c>
      <c r="E14" s="80">
        <f>+'H.Ed. as a % of taxes'!BG13</f>
        <v>8.8116676780914034</v>
      </c>
      <c r="F14" s="249">
        <f>+'H.Ed. as a % of taxes'!DM13</f>
        <v>14</v>
      </c>
      <c r="G14" s="12">
        <f>+'H.Ed. as a % of taxes'!DN13</f>
        <v>18</v>
      </c>
      <c r="H14" s="12">
        <f>+'H.Ed. as a % of taxes'!DO13</f>
        <v>25</v>
      </c>
      <c r="I14" s="260">
        <f t="shared" si="1"/>
        <v>1.336681823714212</v>
      </c>
      <c r="J14" s="1"/>
      <c r="K14" s="1"/>
    </row>
    <row r="15" spans="1:11">
      <c r="A15" s="12" t="s">
        <v>17</v>
      </c>
      <c r="B15" s="12"/>
      <c r="C15" s="80">
        <f>+'H.Ed. as a % of taxes'!AW14</f>
        <v>14.759645549552234</v>
      </c>
      <c r="D15" s="80">
        <f>+'H.Ed. as a % of taxes'!BB14</f>
        <v>12.136686057010388</v>
      </c>
      <c r="E15" s="80">
        <f>+'H.Ed. as a % of taxes'!BG14</f>
        <v>10.794131916962012</v>
      </c>
      <c r="F15" s="249">
        <f>+'H.Ed. as a % of taxes'!DM14</f>
        <v>11</v>
      </c>
      <c r="G15" s="12">
        <f>+'H.Ed. as a % of taxes'!DN14</f>
        <v>13</v>
      </c>
      <c r="H15" s="12">
        <f>+'H.Ed. as a % of taxes'!DO14</f>
        <v>15</v>
      </c>
      <c r="I15" s="260">
        <f t="shared" si="1"/>
        <v>1.3425541400483763</v>
      </c>
      <c r="J15" s="1"/>
      <c r="K15" s="1"/>
    </row>
    <row r="16" spans="1:11">
      <c r="A16" s="12" t="s">
        <v>18</v>
      </c>
      <c r="B16" s="12"/>
      <c r="C16" s="80">
        <f>+'H.Ed. as a % of taxes'!AW15</f>
        <v>10.614784632055745</v>
      </c>
      <c r="D16" s="80">
        <f>+'H.Ed. as a % of taxes'!BB15</f>
        <v>9.3788814683414401</v>
      </c>
      <c r="E16" s="80">
        <f>+'H.Ed. as a % of taxes'!BG15</f>
        <v>9.029117104496974</v>
      </c>
      <c r="F16" s="249">
        <f>+'H.Ed. as a % of taxes'!DM15</f>
        <v>26</v>
      </c>
      <c r="G16" s="12">
        <f>+'H.Ed. as a % of taxes'!DN15</f>
        <v>22</v>
      </c>
      <c r="H16" s="12">
        <f>+'H.Ed. as a % of taxes'!DO15</f>
        <v>21</v>
      </c>
      <c r="I16" s="260">
        <f t="shared" si="1"/>
        <v>0.34976436384446608</v>
      </c>
      <c r="J16" s="1"/>
      <c r="K16" s="1"/>
    </row>
    <row r="17" spans="1:9">
      <c r="A17" s="71" t="s">
        <v>19</v>
      </c>
      <c r="B17" s="71"/>
      <c r="C17" s="116">
        <f>+'H.Ed. as a % of taxes'!AW16</f>
        <v>14.875164497087484</v>
      </c>
      <c r="D17" s="116">
        <f>+'H.Ed. as a % of taxes'!BB16</f>
        <v>13.138627554444348</v>
      </c>
      <c r="E17" s="116">
        <f>+'H.Ed. as a % of taxes'!BG16</f>
        <v>11.88882261583039</v>
      </c>
      <c r="F17" s="250">
        <f>+'H.Ed. as a % of taxes'!DM16</f>
        <v>9</v>
      </c>
      <c r="G17" s="71">
        <f>+'H.Ed. as a % of taxes'!DN16</f>
        <v>10</v>
      </c>
      <c r="H17" s="71">
        <f>+'H.Ed. as a % of taxes'!DO16</f>
        <v>13</v>
      </c>
      <c r="I17" s="260">
        <f t="shared" si="1"/>
        <v>1.2498049386139574</v>
      </c>
    </row>
    <row r="18" spans="1:9">
      <c r="A18" s="71" t="s">
        <v>20</v>
      </c>
      <c r="B18" s="71"/>
      <c r="C18" s="116">
        <f>+'H.Ed. as a % of taxes'!AW17</f>
        <v>18.350570772178202</v>
      </c>
      <c r="D18" s="116">
        <f>+'H.Ed. as a % of taxes'!BB17</f>
        <v>15.284604617296459</v>
      </c>
      <c r="E18" s="116">
        <f>+'H.Ed. as a % of taxes'!BG17</f>
        <v>15.594116484019594</v>
      </c>
      <c r="F18" s="250">
        <f>+'H.Ed. as a % of taxes'!DM17</f>
        <v>3</v>
      </c>
      <c r="G18" s="71">
        <f>+'H.Ed. as a % of taxes'!DN17</f>
        <v>5</v>
      </c>
      <c r="H18" s="71">
        <f>+'H.Ed. as a % of taxes'!DO17</f>
        <v>3</v>
      </c>
      <c r="I18" s="260">
        <f t="shared" si="1"/>
        <v>-0.30951186672313469</v>
      </c>
    </row>
    <row r="19" spans="1:9">
      <c r="A19" s="71" t="s">
        <v>21</v>
      </c>
      <c r="B19" s="71"/>
      <c r="C19" s="116">
        <f>+'H.Ed. as a % of taxes'!AW18</f>
        <v>14.774460468489693</v>
      </c>
      <c r="D19" s="116">
        <f>+'H.Ed. as a % of taxes'!BB18</f>
        <v>9.8576252421898403</v>
      </c>
      <c r="E19" s="116">
        <f>+'H.Ed. as a % of taxes'!BG18</f>
        <v>8.047633083624568</v>
      </c>
      <c r="F19" s="250">
        <f>+'H.Ed. as a % of taxes'!DM18</f>
        <v>10</v>
      </c>
      <c r="G19" s="71">
        <f>+'H.Ed. as a % of taxes'!DN18</f>
        <v>20</v>
      </c>
      <c r="H19" s="71">
        <f>+'H.Ed. as a % of taxes'!DO18</f>
        <v>32</v>
      </c>
      <c r="I19" s="260">
        <f t="shared" si="1"/>
        <v>1.8099921585652723</v>
      </c>
    </row>
    <row r="20" spans="1:9">
      <c r="A20" s="71" t="s">
        <v>22</v>
      </c>
      <c r="B20" s="71"/>
      <c r="C20" s="116">
        <f>+'H.Ed. as a % of taxes'!AW19</f>
        <v>11.976765297945654</v>
      </c>
      <c r="D20" s="116">
        <f>+'H.Ed. as a % of taxes'!BB19</f>
        <v>10.651780514357318</v>
      </c>
      <c r="E20" s="116">
        <f>+'H.Ed. as a % of taxes'!BG19</f>
        <v>11.01441043270002</v>
      </c>
      <c r="F20" s="250">
        <f>+'H.Ed. as a % of taxes'!DM19</f>
        <v>16</v>
      </c>
      <c r="G20" s="71">
        <f>+'H.Ed. as a % of taxes'!DN19</f>
        <v>16</v>
      </c>
      <c r="H20" s="71">
        <f>+'H.Ed. as a % of taxes'!DO19</f>
        <v>14</v>
      </c>
      <c r="I20" s="260">
        <f t="shared" si="1"/>
        <v>-0.36262991834270153</v>
      </c>
    </row>
    <row r="21" spans="1:9">
      <c r="A21" s="12" t="s">
        <v>23</v>
      </c>
      <c r="B21" s="12"/>
      <c r="C21" s="80">
        <f>+'H.Ed. as a % of taxes'!AW20</f>
        <v>15.784856808982642</v>
      </c>
      <c r="D21" s="80">
        <f>+'H.Ed. as a % of taxes'!BB20</f>
        <v>12.915182787687963</v>
      </c>
      <c r="E21" s="80">
        <f>+'H.Ed. as a % of taxes'!BG20</f>
        <v>13.161686345435871</v>
      </c>
      <c r="F21" s="249">
        <f>+'H.Ed. as a % of taxes'!DM20</f>
        <v>8</v>
      </c>
      <c r="G21" s="12">
        <f>+'H.Ed. as a % of taxes'!DN20</f>
        <v>12</v>
      </c>
      <c r="H21" s="12">
        <f>+'H.Ed. as a % of taxes'!DO20</f>
        <v>10</v>
      </c>
      <c r="I21" s="260">
        <f t="shared" si="1"/>
        <v>-0.24650355774790889</v>
      </c>
    </row>
    <row r="22" spans="1:9">
      <c r="A22" s="12" t="s">
        <v>24</v>
      </c>
      <c r="B22" s="12"/>
      <c r="C22" s="80">
        <f>+'H.Ed. as a % of taxes'!AW21</f>
        <v>15.916067967891065</v>
      </c>
      <c r="D22" s="80">
        <f>+'H.Ed. as a % of taxes'!BB21</f>
        <v>13.465375138250907</v>
      </c>
      <c r="E22" s="80">
        <f>+'H.Ed. as a % of taxes'!BG21</f>
        <v>13.36029074909478</v>
      </c>
      <c r="F22" s="249">
        <f>+'H.Ed. as a % of taxes'!DM21</f>
        <v>7</v>
      </c>
      <c r="G22" s="12">
        <f>+'H.Ed. as a % of taxes'!DN21</f>
        <v>9</v>
      </c>
      <c r="H22" s="12">
        <f>+'H.Ed. as a % of taxes'!DO21</f>
        <v>8</v>
      </c>
      <c r="I22" s="260">
        <f t="shared" si="1"/>
        <v>0.1050843891561275</v>
      </c>
    </row>
    <row r="23" spans="1:9">
      <c r="A23" s="12" t="s">
        <v>25</v>
      </c>
      <c r="B23" s="12"/>
      <c r="C23" s="80">
        <f>+'H.Ed. as a % of taxes'!AW22</f>
        <v>10.372540948768986</v>
      </c>
      <c r="D23" s="80">
        <f>+'H.Ed. as a % of taxes'!BB22</f>
        <v>9.065723467799522</v>
      </c>
      <c r="E23" s="80">
        <f>+'H.Ed. as a % of taxes'!BG22</f>
        <v>8.820299209650214</v>
      </c>
      <c r="F23" s="249">
        <f>+'H.Ed. as a % of taxes'!DM22</f>
        <v>28</v>
      </c>
      <c r="G23" s="12">
        <f>+'H.Ed. as a % of taxes'!DN22</f>
        <v>25</v>
      </c>
      <c r="H23" s="12">
        <f>+'H.Ed. as a % of taxes'!DO22</f>
        <v>23</v>
      </c>
      <c r="I23" s="260">
        <f t="shared" si="1"/>
        <v>0.24542425814930802</v>
      </c>
    </row>
    <row r="24" spans="1:9">
      <c r="A24" s="21" t="s">
        <v>26</v>
      </c>
      <c r="B24" s="21"/>
      <c r="C24" s="77">
        <f>+'H.Ed. as a % of taxes'!AW23</f>
        <v>10.752321250499996</v>
      </c>
      <c r="D24" s="77">
        <f>+'H.Ed. as a % of taxes'!BB23</f>
        <v>8.7363689690807593</v>
      </c>
      <c r="E24" s="77">
        <f>+'H.Ed. as a % of taxes'!BG23</f>
        <v>9.6563211234383353</v>
      </c>
      <c r="F24" s="74">
        <f>+'H.Ed. as a % of taxes'!DM23</f>
        <v>24</v>
      </c>
      <c r="G24" s="21">
        <f>+'H.Ed. as a % of taxes'!DN23</f>
        <v>28</v>
      </c>
      <c r="H24" s="21">
        <f>+'H.Ed. as a % of taxes'!DO23</f>
        <v>20</v>
      </c>
      <c r="I24" s="260">
        <f t="shared" si="1"/>
        <v>-0.91995215435757594</v>
      </c>
    </row>
    <row r="25" spans="1:9" ht="12.75" customHeight="1">
      <c r="A25" s="12" t="s">
        <v>27</v>
      </c>
      <c r="B25" s="12"/>
      <c r="C25" s="80">
        <f>+'H.Ed. as a % of taxes'!AW24</f>
        <v>10.475146003533965</v>
      </c>
      <c r="D25" s="80">
        <f>+'H.Ed. as a % of taxes'!BB24</f>
        <v>8.8967101342799353</v>
      </c>
      <c r="E25" s="80">
        <f>+'H.Ed. as a % of taxes'!BG24</f>
        <v>8.8073834788480205</v>
      </c>
      <c r="F25" s="249"/>
      <c r="G25" s="12"/>
      <c r="H25" s="12"/>
      <c r="I25" s="1"/>
    </row>
    <row r="26" spans="1:9" ht="12.75" customHeight="1">
      <c r="A26" s="12" t="s">
        <v>10</v>
      </c>
      <c r="B26" s="12"/>
      <c r="C26" s="80">
        <f>(C25/C$6)*100</f>
        <v>97.524978570826406</v>
      </c>
      <c r="D26" s="80">
        <f>(D25/D$6)*100</f>
        <v>100.10648244833386</v>
      </c>
      <c r="E26" s="80">
        <f t="shared" ref="E26" si="2">(E25/E$6)*100</f>
        <v>96.372325247399317</v>
      </c>
      <c r="F26" s="249"/>
      <c r="G26" s="12"/>
      <c r="H26" s="12"/>
      <c r="I26" s="1"/>
    </row>
    <row r="27" spans="1:9" ht="12.75" customHeight="1">
      <c r="A27" s="71" t="s">
        <v>28</v>
      </c>
      <c r="B27" s="71"/>
      <c r="C27" s="116">
        <f>+'H.Ed. as a % of taxes'!AW26</f>
        <v>7.5730820316762442</v>
      </c>
      <c r="D27" s="116">
        <f>+'H.Ed. as a % of taxes'!BB26</f>
        <v>41.783955620030959</v>
      </c>
      <c r="E27" s="116">
        <f>+'H.Ed. as a % of taxes'!BG26</f>
        <v>22.315555442603149</v>
      </c>
      <c r="F27" s="250">
        <f>+'H.Ed. as a % of taxes'!DM26</f>
        <v>44</v>
      </c>
      <c r="G27" s="71">
        <f>+'H.Ed. as a % of taxes'!DN26</f>
        <v>1</v>
      </c>
      <c r="H27" s="71">
        <f>+'H.Ed. as a % of taxes'!DO26</f>
        <v>1</v>
      </c>
      <c r="I27" s="1"/>
    </row>
    <row r="28" spans="1:9" ht="12.75" customHeight="1">
      <c r="A28" s="71" t="s">
        <v>29</v>
      </c>
      <c r="B28" s="71"/>
      <c r="C28" s="116">
        <f>+'H.Ed. as a % of taxes'!AW27</f>
        <v>10.665761836699598</v>
      </c>
      <c r="D28" s="116">
        <f>+'H.Ed. as a % of taxes'!BB27</f>
        <v>5.7099360180654877</v>
      </c>
      <c r="E28" s="116">
        <f>+'H.Ed. as a % of taxes'!BG27</f>
        <v>5.4197267254503796</v>
      </c>
      <c r="F28" s="250">
        <f>+'H.Ed. as a % of taxes'!DM27</f>
        <v>25</v>
      </c>
      <c r="G28" s="71">
        <f>+'H.Ed. as a % of taxes'!DN27</f>
        <v>44</v>
      </c>
      <c r="H28" s="71">
        <f>+'H.Ed. as a % of taxes'!DO27</f>
        <v>48</v>
      </c>
      <c r="I28" s="1"/>
    </row>
    <row r="29" spans="1:9" ht="12.75" customHeight="1">
      <c r="A29" s="71" t="s">
        <v>30</v>
      </c>
      <c r="B29" s="71"/>
      <c r="C29" s="116">
        <f>+'H.Ed. as a % of taxes'!AW28</f>
        <v>10.496617147644823</v>
      </c>
      <c r="D29" s="116">
        <f>+'H.Ed. as a % of taxes'!BB28</f>
        <v>8.7620204576300225</v>
      </c>
      <c r="E29" s="116">
        <f>+'H.Ed. as a % of taxes'!BG28</f>
        <v>8.7788230850717319</v>
      </c>
      <c r="F29" s="250">
        <f>+'H.Ed. as a % of taxes'!DM28</f>
        <v>27</v>
      </c>
      <c r="G29" s="71">
        <f>+'H.Ed. as a % of taxes'!DN28</f>
        <v>27</v>
      </c>
      <c r="H29" s="71">
        <f>+'H.Ed. as a % of taxes'!DO28</f>
        <v>27</v>
      </c>
      <c r="I29" s="1"/>
    </row>
    <row r="30" spans="1:9" ht="12.75" customHeight="1">
      <c r="A30" s="71" t="s">
        <v>31</v>
      </c>
      <c r="B30" s="71"/>
      <c r="C30" s="116">
        <f>+'H.Ed. as a % of taxes'!AW29</f>
        <v>7.8766204373636874</v>
      </c>
      <c r="D30" s="116">
        <f>+'H.Ed. as a % of taxes'!BB29</f>
        <v>6.7514354170816855</v>
      </c>
      <c r="E30" s="116">
        <f>+'H.Ed. as a % of taxes'!BG29</f>
        <v>7.0557328131430559</v>
      </c>
      <c r="F30" s="250">
        <f>+'H.Ed. as a % of taxes'!DM29</f>
        <v>41</v>
      </c>
      <c r="G30" s="71">
        <f>+'H.Ed. as a % of taxes'!DN29</f>
        <v>40</v>
      </c>
      <c r="H30" s="71">
        <f>+'H.Ed. as a % of taxes'!DO29</f>
        <v>37</v>
      </c>
      <c r="I30" s="1"/>
    </row>
    <row r="31" spans="1:9" ht="12.75" customHeight="1">
      <c r="A31" s="12" t="s">
        <v>32</v>
      </c>
      <c r="B31" s="12"/>
      <c r="C31" s="80">
        <f>+'H.Ed. as a % of taxes'!AW30</f>
        <v>10.119256750192545</v>
      </c>
      <c r="D31" s="80">
        <f>+'H.Ed. as a % of taxes'!BB30</f>
        <v>9.3121916323995322</v>
      </c>
      <c r="E31" s="80">
        <f>+'H.Ed. as a % of taxes'!BG30</f>
        <v>10.759618473014992</v>
      </c>
      <c r="F31" s="249">
        <f>+'H.Ed. as a % of taxes'!DM30</f>
        <v>29</v>
      </c>
      <c r="G31" s="12">
        <f>+'H.Ed. as a % of taxes'!DN30</f>
        <v>23</v>
      </c>
      <c r="H31" s="12">
        <f>+'H.Ed. as a % of taxes'!DO30</f>
        <v>16</v>
      </c>
      <c r="I31" s="1"/>
    </row>
    <row r="32" spans="1:9" ht="12.75" customHeight="1">
      <c r="A32" s="12" t="s">
        <v>33</v>
      </c>
      <c r="B32" s="12"/>
      <c r="C32" s="80">
        <f>+'H.Ed. as a % of taxes'!AW31</f>
        <v>11.630472307003787</v>
      </c>
      <c r="D32" s="80">
        <f>+'H.Ed. as a % of taxes'!BB31</f>
        <v>10.540850143820379</v>
      </c>
      <c r="E32" s="80">
        <f>+'H.Ed. as a % of taxes'!BG31</f>
        <v>10.293114065533867</v>
      </c>
      <c r="F32" s="249">
        <f>+'H.Ed. as a % of taxes'!DM31</f>
        <v>19</v>
      </c>
      <c r="G32" s="12">
        <f>+'H.Ed. as a % of taxes'!DN31</f>
        <v>17</v>
      </c>
      <c r="H32" s="12">
        <f>+'H.Ed. as a % of taxes'!DO31</f>
        <v>18</v>
      </c>
      <c r="I32" s="1"/>
    </row>
    <row r="33" spans="1:8" ht="12.75" customHeight="1">
      <c r="A33" s="12" t="s">
        <v>34</v>
      </c>
      <c r="B33" s="12"/>
      <c r="C33" s="80">
        <f>+'H.Ed. as a % of taxes'!AW32</f>
        <v>8.0443602766275486</v>
      </c>
      <c r="D33" s="80">
        <f>+'H.Ed. as a % of taxes'!BB32</f>
        <v>8.7666756228756118</v>
      </c>
      <c r="E33" s="80">
        <f>+'H.Ed. as a % of taxes'!BG32</f>
        <v>8.6402714483695444</v>
      </c>
      <c r="F33" s="249">
        <f>+'H.Ed. as a % of taxes'!DM32</f>
        <v>38</v>
      </c>
      <c r="G33" s="12">
        <f>+'H.Ed. as a % of taxes'!DN32</f>
        <v>26</v>
      </c>
      <c r="H33" s="12">
        <f>+'H.Ed. as a % of taxes'!DO32</f>
        <v>29</v>
      </c>
    </row>
    <row r="34" spans="1:8" ht="12.75" customHeight="1">
      <c r="A34" s="12" t="s">
        <v>35</v>
      </c>
      <c r="B34" s="12"/>
      <c r="C34" s="80">
        <f>+'H.Ed. as a % of taxes'!AW33</f>
        <v>9.4272119956894862</v>
      </c>
      <c r="D34" s="80">
        <f>+'H.Ed. as a % of taxes'!BB33</f>
        <v>7.1500066573839405</v>
      </c>
      <c r="E34" s="80">
        <f>+'H.Ed. as a % of taxes'!BG33</f>
        <v>6.0939345106867346</v>
      </c>
      <c r="F34" s="249">
        <f>+'H.Ed. as a % of taxes'!DM33</f>
        <v>32</v>
      </c>
      <c r="G34" s="12">
        <f>+'H.Ed. as a % of taxes'!DN33</f>
        <v>36</v>
      </c>
      <c r="H34" s="12">
        <f>+'H.Ed. as a % of taxes'!DO33</f>
        <v>44</v>
      </c>
    </row>
    <row r="35" spans="1:8" ht="12.75" customHeight="1">
      <c r="A35" s="71" t="s">
        <v>36</v>
      </c>
      <c r="B35" s="71"/>
      <c r="C35" s="116">
        <f>+'H.Ed. as a % of taxes'!AW34</f>
        <v>18.924979270446592</v>
      </c>
      <c r="D35" s="116">
        <f>+'H.Ed. as a % of taxes'!BB34</f>
        <v>15.062599245886849</v>
      </c>
      <c r="E35" s="116">
        <f>+'H.Ed. as a % of taxes'!BG34</f>
        <v>12.473255123597815</v>
      </c>
      <c r="F35" s="250">
        <f>+'H.Ed. as a % of taxes'!DM34</f>
        <v>2</v>
      </c>
      <c r="G35" s="71">
        <f>+'H.Ed. as a % of taxes'!DN34</f>
        <v>6</v>
      </c>
      <c r="H35" s="71">
        <f>+'H.Ed. as a % of taxes'!DO34</f>
        <v>12</v>
      </c>
    </row>
    <row r="36" spans="1:8" ht="12.75" customHeight="1">
      <c r="A36" s="71" t="s">
        <v>37</v>
      </c>
      <c r="B36" s="71"/>
      <c r="C36" s="116">
        <f>+'H.Ed. as a % of taxes'!AW35</f>
        <v>8.3876077422013111</v>
      </c>
      <c r="D36" s="116">
        <f>+'H.Ed. as a % of taxes'!BB35</f>
        <v>7.3363341092077521</v>
      </c>
      <c r="E36" s="116">
        <f>+'H.Ed. as a % of taxes'!BG35</f>
        <v>7.8118556617507027</v>
      </c>
      <c r="F36" s="250">
        <f>+'H.Ed. as a % of taxes'!DM35</f>
        <v>36</v>
      </c>
      <c r="G36" s="71">
        <f>+'H.Ed. as a % of taxes'!DN35</f>
        <v>34</v>
      </c>
      <c r="H36" s="71">
        <f>+'H.Ed. as a % of taxes'!DO35</f>
        <v>35</v>
      </c>
    </row>
    <row r="37" spans="1:8" ht="12.75" customHeight="1">
      <c r="A37" s="71" t="s">
        <v>38</v>
      </c>
      <c r="B37" s="71"/>
      <c r="C37" s="116">
        <f>+'H.Ed. as a % of taxes'!AW36</f>
        <v>13.684990755859449</v>
      </c>
      <c r="D37" s="116">
        <f>+'H.Ed. as a % of taxes'!BB36</f>
        <v>13.922153321410946</v>
      </c>
      <c r="E37" s="116">
        <f>+'H.Ed. as a % of taxes'!BG36</f>
        <v>13.887623216038827</v>
      </c>
      <c r="F37" s="250">
        <f>+'H.Ed. as a % of taxes'!DM36</f>
        <v>13</v>
      </c>
      <c r="G37" s="71">
        <f>+'H.Ed. as a % of taxes'!DN36</f>
        <v>8</v>
      </c>
      <c r="H37" s="71">
        <f>+'H.Ed. as a % of taxes'!DO36</f>
        <v>7</v>
      </c>
    </row>
    <row r="38" spans="1:8" ht="12.75" customHeight="1">
      <c r="A38" s="71" t="s">
        <v>39</v>
      </c>
      <c r="B38" s="71"/>
      <c r="C38" s="116">
        <f>+'H.Ed. as a % of taxes'!AW37</f>
        <v>9.8898967438160597</v>
      </c>
      <c r="D38" s="116">
        <f>+'H.Ed. as a % of taxes'!BB37</f>
        <v>8.5780035645408681</v>
      </c>
      <c r="E38" s="116">
        <f>+'H.Ed. as a % of taxes'!BG37</f>
        <v>8.7262377793041583</v>
      </c>
      <c r="F38" s="250">
        <f>+'H.Ed. as a % of taxes'!DM37</f>
        <v>30</v>
      </c>
      <c r="G38" s="71">
        <f>+'H.Ed. as a % of taxes'!DN37</f>
        <v>31</v>
      </c>
      <c r="H38" s="71">
        <f>+'H.Ed. as a % of taxes'!DO37</f>
        <v>28</v>
      </c>
    </row>
    <row r="39" spans="1:8" ht="12.75" customHeight="1">
      <c r="A39" s="72" t="s">
        <v>40</v>
      </c>
      <c r="B39" s="72"/>
      <c r="C39" s="251">
        <f>+'H.Ed. as a % of taxes'!AW38</f>
        <v>16.26219928203675</v>
      </c>
      <c r="D39" s="251">
        <f>+'H.Ed. as a % of taxes'!BB38</f>
        <v>17.788280172115623</v>
      </c>
      <c r="E39" s="251">
        <f>+'H.Ed. as a % of taxes'!BG38</f>
        <v>19.783259042230341</v>
      </c>
      <c r="F39" s="252">
        <f>+'H.Ed. as a % of taxes'!DM38</f>
        <v>6</v>
      </c>
      <c r="G39" s="72">
        <f>+'H.Ed. as a % of taxes'!DN38</f>
        <v>2</v>
      </c>
      <c r="H39" s="72">
        <f>+'H.Ed. as a % of taxes'!DO38</f>
        <v>2</v>
      </c>
    </row>
    <row r="40" spans="1:8" ht="12.75" customHeight="1">
      <c r="A40" s="12" t="s">
        <v>41</v>
      </c>
      <c r="B40" s="12"/>
      <c r="C40" s="80">
        <f>+'H.Ed. as a % of taxes'!AW39</f>
        <v>9.8716015839109428</v>
      </c>
      <c r="D40" s="80">
        <f>+'H.Ed. as a % of taxes'!BB39</f>
        <v>7.0026373414041219</v>
      </c>
      <c r="E40" s="80">
        <f>+'H.Ed. as a % of taxes'!BG39</f>
        <v>8.633041038657959</v>
      </c>
      <c r="F40" s="249"/>
      <c r="G40" s="12"/>
      <c r="H40" s="12"/>
    </row>
    <row r="41" spans="1:8" ht="12.75" customHeight="1">
      <c r="A41" s="12" t="s">
        <v>10</v>
      </c>
      <c r="B41" s="12"/>
      <c r="C41" s="80">
        <f>(C40/C$6)*100</f>
        <v>91.905901130720139</v>
      </c>
      <c r="D41" s="80">
        <f>(D40/D$6)*100</f>
        <v>78.794226352082447</v>
      </c>
      <c r="E41" s="80">
        <f t="shared" ref="E41" si="3">(E40/E$6)*100</f>
        <v>94.46463195906081</v>
      </c>
      <c r="F41" s="249"/>
      <c r="G41" s="12"/>
      <c r="H41" s="12"/>
    </row>
    <row r="42" spans="1:8" ht="12.75" customHeight="1">
      <c r="A42" s="71" t="s">
        <v>42</v>
      </c>
      <c r="B42" s="71"/>
      <c r="C42" s="116">
        <f>+'H.Ed. as a % of taxes'!AW41</f>
        <v>10.924828560793676</v>
      </c>
      <c r="D42" s="116">
        <f>+'H.Ed. as a % of taxes'!BB41</f>
        <v>2.079678077957845</v>
      </c>
      <c r="E42" s="253">
        <f>+'H.Ed. as a % of taxes'!BG41</f>
        <v>10.549129913298389</v>
      </c>
      <c r="F42" s="250">
        <f>+'H.Ed. as a % of taxes'!DM41</f>
        <v>23</v>
      </c>
      <c r="G42" s="71">
        <f>+'H.Ed. as a % of taxes'!DN41</f>
        <v>49</v>
      </c>
      <c r="H42" s="71"/>
    </row>
    <row r="43" spans="1:8" ht="12.75" customHeight="1">
      <c r="A43" s="71" t="s">
        <v>43</v>
      </c>
      <c r="B43" s="71"/>
      <c r="C43" s="116">
        <f>+'H.Ed. as a % of taxes'!AW42</f>
        <v>11.34156463119038</v>
      </c>
      <c r="D43" s="116">
        <f>+'H.Ed. as a % of taxes'!BB42</f>
        <v>10.082296879534933</v>
      </c>
      <c r="E43" s="116">
        <f>+'H.Ed. as a % of taxes'!BG42</f>
        <v>7.9983564609716522</v>
      </c>
      <c r="F43" s="250">
        <f>+'H.Ed. as a % of taxes'!DM42</f>
        <v>21</v>
      </c>
      <c r="G43" s="71">
        <f>+'H.Ed. as a % of taxes'!DN42</f>
        <v>19</v>
      </c>
      <c r="H43" s="71">
        <f>+'H.Ed. as a % of taxes'!DO42</f>
        <v>33</v>
      </c>
    </row>
    <row r="44" spans="1:8" ht="12.75" customHeight="1">
      <c r="A44" s="71" t="s">
        <v>44</v>
      </c>
      <c r="B44" s="71"/>
      <c r="C44" s="116">
        <f>+'H.Ed. as a % of taxes'!AW43</f>
        <v>11.142217649747172</v>
      </c>
      <c r="D44" s="116">
        <f>+'H.Ed. as a % of taxes'!BB43</f>
        <v>9.2397921159005811</v>
      </c>
      <c r="E44" s="116">
        <f>+'H.Ed. as a % of taxes'!BG43</f>
        <v>7.9852841319608237</v>
      </c>
      <c r="F44" s="250">
        <f>+'H.Ed. as a % of taxes'!DM43</f>
        <v>22</v>
      </c>
      <c r="G44" s="71">
        <f>+'H.Ed. as a % of taxes'!DN43</f>
        <v>24</v>
      </c>
      <c r="H44" s="71">
        <f>+'H.Ed. as a % of taxes'!DO43</f>
        <v>34</v>
      </c>
    </row>
    <row r="45" spans="1:8" ht="12.75" customHeight="1">
      <c r="A45" s="71" t="s">
        <v>45</v>
      </c>
      <c r="B45" s="71"/>
      <c r="C45" s="116">
        <f>+'H.Ed. as a % of taxes'!AW44</f>
        <v>11.624199429662363</v>
      </c>
      <c r="D45" s="116">
        <f>+'H.Ed. as a % of taxes'!BB44</f>
        <v>9.7266156474665006</v>
      </c>
      <c r="E45" s="116">
        <f>+'H.Ed. as a % of taxes'!BG44</f>
        <v>8.9263674700404128</v>
      </c>
      <c r="F45" s="250">
        <f>+'H.Ed. as a % of taxes'!DM44</f>
        <v>20</v>
      </c>
      <c r="G45" s="71">
        <f>+'H.Ed. as a % of taxes'!DN44</f>
        <v>21</v>
      </c>
      <c r="H45" s="71">
        <f>+'H.Ed. as a % of taxes'!DO44</f>
        <v>22</v>
      </c>
    </row>
    <row r="46" spans="1:8" ht="12.75" customHeight="1">
      <c r="A46" s="12" t="s">
        <v>46</v>
      </c>
      <c r="B46" s="12"/>
      <c r="C46" s="80">
        <f>+'H.Ed. as a % of taxes'!AW45</f>
        <v>8.2632307514365948</v>
      </c>
      <c r="D46" s="80">
        <f>+'H.Ed. as a % of taxes'!BB45</f>
        <v>6.7718988711681725</v>
      </c>
      <c r="E46" s="80">
        <f>+'H.Ed. as a % of taxes'!BG45</f>
        <v>7.1255318313400204</v>
      </c>
      <c r="F46" s="249">
        <f>+'H.Ed. as a % of taxes'!DM45</f>
        <v>37</v>
      </c>
      <c r="G46" s="12">
        <f>+'H.Ed. as a % of taxes'!DN45</f>
        <v>39</v>
      </c>
      <c r="H46" s="12">
        <f>+'H.Ed. as a % of taxes'!DO45</f>
        <v>36</v>
      </c>
    </row>
    <row r="47" spans="1:8" ht="12.75" customHeight="1">
      <c r="A47" s="12" t="s">
        <v>47</v>
      </c>
      <c r="B47" s="12"/>
      <c r="C47" s="80">
        <f>+'H.Ed. as a % of taxes'!AW46</f>
        <v>8.0253057767802041</v>
      </c>
      <c r="D47" s="80">
        <f>+'H.Ed. as a % of taxes'!BB46</f>
        <v>6.2719797532273178</v>
      </c>
      <c r="E47" s="80">
        <f>+'H.Ed. as a % of taxes'!BG46</f>
        <v>6.3999605238856621</v>
      </c>
      <c r="F47" s="249">
        <f>+'H.Ed. as a % of taxes'!DM46</f>
        <v>39</v>
      </c>
      <c r="G47" s="12">
        <f>+'H.Ed. as a % of taxes'!DN46</f>
        <v>43</v>
      </c>
      <c r="H47" s="12">
        <f>+'H.Ed. as a % of taxes'!DO46</f>
        <v>42</v>
      </c>
    </row>
    <row r="48" spans="1:8" ht="12.75" customHeight="1">
      <c r="A48" s="12" t="s">
        <v>48</v>
      </c>
      <c r="B48" s="12"/>
      <c r="C48" s="80">
        <f>+'H.Ed. as a % of taxes'!AW47</f>
        <v>9.8887990560891748</v>
      </c>
      <c r="D48" s="80">
        <f>+'H.Ed. as a % of taxes'!BB47</f>
        <v>8.6596542296290693</v>
      </c>
      <c r="E48" s="80">
        <f>+'H.Ed. as a % of taxes'!BG47</f>
        <v>8.4462703834505763</v>
      </c>
      <c r="F48" s="249">
        <f>+'H.Ed. as a % of taxes'!DM47</f>
        <v>31</v>
      </c>
      <c r="G48" s="12">
        <f>+'H.Ed. as a % of taxes'!DN47</f>
        <v>29</v>
      </c>
      <c r="H48" s="12">
        <f>+'H.Ed. as a % of taxes'!DO47</f>
        <v>30</v>
      </c>
    </row>
    <row r="49" spans="1:8" ht="12.75" customHeight="1">
      <c r="A49" s="12" t="s">
        <v>49</v>
      </c>
      <c r="B49" s="12"/>
      <c r="C49" s="80">
        <f>+'H.Ed. as a % of taxes'!AW48</f>
        <v>17.16696502685819</v>
      </c>
      <c r="D49" s="80">
        <f>+'H.Ed. as a % of taxes'!BB48</f>
        <v>14.696831125673537</v>
      </c>
      <c r="E49" s="80">
        <f>+'H.Ed. as a % of taxes'!BG48</f>
        <v>13.950343703598989</v>
      </c>
      <c r="F49" s="249">
        <f>+'H.Ed. as a % of taxes'!DM48</f>
        <v>5</v>
      </c>
      <c r="G49" s="12">
        <f>+'H.Ed. as a % of taxes'!DN48</f>
        <v>7</v>
      </c>
      <c r="H49" s="12">
        <f>+'H.Ed. as a % of taxes'!DO48</f>
        <v>6</v>
      </c>
    </row>
    <row r="50" spans="1:8" ht="12.75" customHeight="1">
      <c r="A50" s="71" t="s">
        <v>50</v>
      </c>
      <c r="B50" s="71"/>
      <c r="C50" s="116">
        <f>+'H.Ed. as a % of taxes'!AW49</f>
        <v>11.780571834621904</v>
      </c>
      <c r="D50" s="116">
        <f>+'H.Ed. as a % of taxes'!BB49</f>
        <v>7.0685496449990008</v>
      </c>
      <c r="E50" s="116">
        <f>+'H.Ed. as a % of taxes'!BG49</f>
        <v>8.8121036189945556</v>
      </c>
      <c r="F50" s="250">
        <f>+'H.Ed. as a % of taxes'!DM49</f>
        <v>18</v>
      </c>
      <c r="G50" s="71">
        <f>+'H.Ed. as a % of taxes'!DN49</f>
        <v>37</v>
      </c>
      <c r="H50" s="71">
        <f>+'H.Ed. as a % of taxes'!DO49</f>
        <v>24</v>
      </c>
    </row>
    <row r="51" spans="1:8" ht="12.75" customHeight="1">
      <c r="A51" s="71" t="s">
        <v>51</v>
      </c>
      <c r="B51" s="71"/>
      <c r="C51" s="116">
        <f>+'H.Ed. as a % of taxes'!AW50</f>
        <v>8.4588822120256815</v>
      </c>
      <c r="D51" s="116">
        <f>+'H.Ed. as a % of taxes'!BB50</f>
        <v>7.8674210157374125</v>
      </c>
      <c r="E51" s="116">
        <f>+'H.Ed. as a % of taxes'!BG50</f>
        <v>8.8055533000195609</v>
      </c>
      <c r="F51" s="250">
        <f>+'H.Ed. as a % of taxes'!DM50</f>
        <v>35</v>
      </c>
      <c r="G51" s="71">
        <f>+'H.Ed. as a % of taxes'!DN50</f>
        <v>32</v>
      </c>
      <c r="H51" s="71">
        <f>+'H.Ed. as a % of taxes'!DO50</f>
        <v>26</v>
      </c>
    </row>
    <row r="52" spans="1:8" ht="12.75" customHeight="1">
      <c r="A52" s="71" t="s">
        <v>52</v>
      </c>
      <c r="B52" s="71"/>
      <c r="C52" s="116">
        <f>+'H.Ed. as a % of taxes'!AW51</f>
        <v>14.201059650268652</v>
      </c>
      <c r="D52" s="116">
        <f>+'H.Ed. as a % of taxes'!BB51</f>
        <v>13.04149039369025</v>
      </c>
      <c r="E52" s="116">
        <f>+'H.Ed. as a % of taxes'!BG51</f>
        <v>12.825079827172006</v>
      </c>
      <c r="F52" s="250">
        <f>+'H.Ed. as a % of taxes'!DM51</f>
        <v>12</v>
      </c>
      <c r="G52" s="71">
        <f>+'H.Ed. as a % of taxes'!DN51</f>
        <v>11</v>
      </c>
      <c r="H52" s="71">
        <f>+'H.Ed. as a % of taxes'!DO51</f>
        <v>11</v>
      </c>
    </row>
    <row r="53" spans="1:8" ht="12.75" customHeight="1">
      <c r="A53" s="71" t="s">
        <v>53</v>
      </c>
      <c r="B53" s="71"/>
      <c r="C53" s="251">
        <f>+'H.Ed. as a % of taxes'!AW52</f>
        <v>9.2569293713243113</v>
      </c>
      <c r="D53" s="251">
        <f>+'H.Ed. as a % of taxes'!BB52</f>
        <v>8.6442226482291051</v>
      </c>
      <c r="E53" s="251">
        <f>+'H.Ed. as a % of taxes'!BG52</f>
        <v>8.1504759607482899</v>
      </c>
      <c r="F53" s="252">
        <f>+'H.Ed. as a % of taxes'!DM52</f>
        <v>33</v>
      </c>
      <c r="G53" s="72">
        <f>+'H.Ed. as a % of taxes'!DN52</f>
        <v>30</v>
      </c>
      <c r="H53" s="72">
        <f>+'H.Ed. as a % of taxes'!DO52</f>
        <v>31</v>
      </c>
    </row>
    <row r="54" spans="1:8" ht="12.75" customHeight="1">
      <c r="A54" s="73" t="s">
        <v>54</v>
      </c>
      <c r="B54" s="73"/>
      <c r="C54" s="80">
        <f>+'H.Ed. as a % of taxes'!AW53</f>
        <v>7.1800695273024306</v>
      </c>
      <c r="D54" s="80">
        <f>+'H.Ed. as a % of taxes'!BB53</f>
        <v>6.2917988152288995</v>
      </c>
      <c r="E54" s="80">
        <f>+'H.Ed. as a % of taxes'!BG53</f>
        <v>6.0670767889878441</v>
      </c>
      <c r="F54" s="249"/>
      <c r="G54" s="12"/>
      <c r="H54" s="12"/>
    </row>
    <row r="55" spans="1:8" ht="12.75" customHeight="1">
      <c r="A55" s="12" t="s">
        <v>10</v>
      </c>
      <c r="B55" s="12"/>
      <c r="C55" s="80">
        <f>(C54/C$6)*100</f>
        <v>66.847385855144822</v>
      </c>
      <c r="D55" s="80">
        <f>(D54/D$6)*100</f>
        <v>70.795815324845051</v>
      </c>
      <c r="E55" s="80">
        <f t="shared" ref="E55" si="4">(E54/E$6)*100</f>
        <v>66.387287326991739</v>
      </c>
      <c r="F55" s="249"/>
      <c r="G55" s="12"/>
      <c r="H55" s="12"/>
    </row>
    <row r="56" spans="1:8" ht="12.75" customHeight="1">
      <c r="A56" s="71" t="s">
        <v>55</v>
      </c>
      <c r="B56" s="71"/>
      <c r="C56" s="116">
        <f>+'H.Ed. as a % of taxes'!AW55</f>
        <v>8.7590094460407517</v>
      </c>
      <c r="D56" s="116">
        <f>+'H.Ed. as a % of taxes'!BB55</f>
        <v>7.4197614298903423</v>
      </c>
      <c r="E56" s="116">
        <f>+'H.Ed. as a % of taxes'!BG55</f>
        <v>6.6435508176012723</v>
      </c>
      <c r="F56" s="250">
        <f>+'H.Ed. as a % of taxes'!DM55</f>
        <v>34</v>
      </c>
      <c r="G56" s="71">
        <f>+'H.Ed. as a % of taxes'!DN55</f>
        <v>33</v>
      </c>
      <c r="H56" s="71">
        <f>+'H.Ed. as a % of taxes'!DO55</f>
        <v>39</v>
      </c>
    </row>
    <row r="57" spans="1:8" ht="12.75" customHeight="1">
      <c r="A57" s="71" t="s">
        <v>56</v>
      </c>
      <c r="B57" s="71"/>
      <c r="C57" s="116">
        <f>+'H.Ed. as a % of taxes'!AW56</f>
        <v>7.6250796787234663</v>
      </c>
      <c r="D57" s="116">
        <f>+'H.Ed. as a % of taxes'!BB56</f>
        <v>7.0347651802685718</v>
      </c>
      <c r="E57" s="116">
        <f>+'H.Ed. as a % of taxes'!BG56</f>
        <v>6.4814301312721607</v>
      </c>
      <c r="F57" s="250">
        <f>+'H.Ed. as a % of taxes'!DM56</f>
        <v>43</v>
      </c>
      <c r="G57" s="71">
        <f>+'H.Ed. as a % of taxes'!DN56</f>
        <v>38</v>
      </c>
      <c r="H57" s="71">
        <f>+'H.Ed. as a % of taxes'!DO56</f>
        <v>41</v>
      </c>
    </row>
    <row r="58" spans="1:8" ht="12.75" customHeight="1">
      <c r="A58" s="71" t="s">
        <v>57</v>
      </c>
      <c r="B58" s="71"/>
      <c r="C58" s="116">
        <f>+'H.Ed. as a % of taxes'!AW57</f>
        <v>5.6789706404275808</v>
      </c>
      <c r="D58" s="116">
        <f>+'H.Ed. as a % of taxes'!BB57</f>
        <v>5.5297236293844341</v>
      </c>
      <c r="E58" s="116">
        <f>+'H.Ed. as a % of taxes'!BG57</f>
        <v>5.5408194980555523</v>
      </c>
      <c r="F58" s="250">
        <f>+'H.Ed. as a % of taxes'!DM57</f>
        <v>49</v>
      </c>
      <c r="G58" s="71">
        <f>+'H.Ed. as a % of taxes'!DN57</f>
        <v>46</v>
      </c>
      <c r="H58" s="71">
        <f>+'H.Ed. as a % of taxes'!DO57</f>
        <v>47</v>
      </c>
    </row>
    <row r="59" spans="1:8" ht="12.75" customHeight="1">
      <c r="A59" s="71" t="s">
        <v>58</v>
      </c>
      <c r="B59" s="71"/>
      <c r="C59" s="116">
        <f>+'H.Ed. as a % of taxes'!AW58</f>
        <v>6.4732482691634381</v>
      </c>
      <c r="D59" s="116">
        <f>+'H.Ed. as a % of taxes'!BB58</f>
        <v>5.140447764373806</v>
      </c>
      <c r="E59" s="116">
        <f>+'H.Ed. as a % of taxes'!BG58</f>
        <v>6.1586381276126474</v>
      </c>
      <c r="F59" s="250">
        <f>+'H.Ed. as a % of taxes'!DM58</f>
        <v>47</v>
      </c>
      <c r="G59" s="71">
        <f>+'H.Ed. as a % of taxes'!DN58</f>
        <v>47</v>
      </c>
      <c r="H59" s="71">
        <f>+'H.Ed. as a % of taxes'!DO58</f>
        <v>43</v>
      </c>
    </row>
    <row r="60" spans="1:8" ht="12.75" customHeight="1">
      <c r="A60" s="12" t="s">
        <v>59</v>
      </c>
      <c r="B60" s="12"/>
      <c r="C60" s="80">
        <f>+'H.Ed. as a % of taxes'!AW59</f>
        <v>7.9080863152348178</v>
      </c>
      <c r="D60" s="80">
        <f>+'H.Ed. as a % of taxes'!BB59</f>
        <v>6.5518330883885127</v>
      </c>
      <c r="E60" s="80">
        <f>+'H.Ed. as a % of taxes'!BG59</f>
        <v>6.9358018388882243</v>
      </c>
      <c r="F60" s="249">
        <f>+'H.Ed. as a % of taxes'!DM59</f>
        <v>40</v>
      </c>
      <c r="G60" s="12">
        <f>+'H.Ed. as a % of taxes'!DN59</f>
        <v>41</v>
      </c>
      <c r="H60" s="12">
        <f>+'H.Ed. as a % of taxes'!DO59</f>
        <v>38</v>
      </c>
    </row>
    <row r="61" spans="1:8" ht="12.75" customHeight="1">
      <c r="A61" s="12" t="s">
        <v>60</v>
      </c>
      <c r="B61" s="12"/>
      <c r="C61" s="80">
        <f>+'H.Ed. as a % of taxes'!AW60</f>
        <v>7.4782851388666725</v>
      </c>
      <c r="D61" s="80">
        <f>+'H.Ed. as a % of taxes'!BB60</f>
        <v>7.1693255995710485</v>
      </c>
      <c r="E61" s="80">
        <f>+'H.Ed. as a % of taxes'!BG60</f>
        <v>6.502796087275037</v>
      </c>
      <c r="F61" s="249">
        <f>+'H.Ed. as a % of taxes'!DM60</f>
        <v>45</v>
      </c>
      <c r="G61" s="12">
        <f>+'H.Ed. as a % of taxes'!DN60</f>
        <v>35</v>
      </c>
      <c r="H61" s="12">
        <f>+'H.Ed. as a % of taxes'!DO60</f>
        <v>40</v>
      </c>
    </row>
    <row r="62" spans="1:8" ht="12.75" customHeight="1">
      <c r="A62" s="12" t="s">
        <v>61</v>
      </c>
      <c r="B62" s="12"/>
      <c r="C62" s="80">
        <f>+'H.Ed. as a % of taxes'!AW61</f>
        <v>6.655894725739782</v>
      </c>
      <c r="D62" s="80">
        <f>+'H.Ed. as a % of taxes'!BB61</f>
        <v>0</v>
      </c>
      <c r="E62" s="80">
        <f>+'H.Ed. as a % of taxes'!BG61</f>
        <v>0</v>
      </c>
      <c r="F62" s="249">
        <f>+'H.Ed. as a % of taxes'!DM61</f>
        <v>46</v>
      </c>
      <c r="G62" s="12">
        <f>+'H.Ed. as a % of taxes'!DN61</f>
        <v>50</v>
      </c>
      <c r="H62" s="12">
        <f>+'H.Ed. as a % of taxes'!DO61</f>
        <v>50</v>
      </c>
    </row>
    <row r="63" spans="1:8" ht="12.75" customHeight="1">
      <c r="A63" s="12" t="s">
        <v>62</v>
      </c>
      <c r="B63" s="12"/>
      <c r="C63" s="80">
        <f>+'H.Ed. as a % of taxes'!AW62</f>
        <v>6.1285582931824383</v>
      </c>
      <c r="D63" s="80">
        <f>+'H.Ed. as a % of taxes'!BB62</f>
        <v>5.5925485027714759</v>
      </c>
      <c r="E63" s="80">
        <f>+'H.Ed. as a % of taxes'!BG62</f>
        <v>5.8613705509775755</v>
      </c>
      <c r="F63" s="249">
        <f>+'H.Ed. as a % of taxes'!DM62</f>
        <v>48</v>
      </c>
      <c r="G63" s="12">
        <f>+'H.Ed. as a % of taxes'!DN62</f>
        <v>45</v>
      </c>
      <c r="H63" s="12">
        <f>+'H.Ed. as a % of taxes'!DO62</f>
        <v>45</v>
      </c>
    </row>
    <row r="64" spans="1:8" ht="12.75" customHeight="1">
      <c r="A64" s="21" t="s">
        <v>63</v>
      </c>
      <c r="B64" s="21"/>
      <c r="C64" s="77">
        <f>+'H.Ed. as a % of taxes'!AW63</f>
        <v>3.7322648401062843</v>
      </c>
      <c r="D64" s="77">
        <f>+'H.Ed. as a % of taxes'!BB63</f>
        <v>2.983748889309505</v>
      </c>
      <c r="E64" s="112">
        <f>+'H.Ed. as a % of taxes'!BG63</f>
        <v>4.6016052678516601</v>
      </c>
      <c r="F64" s="74">
        <f>+'H.Ed. as a % of taxes'!DM63</f>
        <v>50</v>
      </c>
      <c r="G64" s="21">
        <f>+'H.Ed. as a % of taxes'!DN63</f>
        <v>48</v>
      </c>
      <c r="H64" s="21">
        <f>+'H.Ed. as a % of taxes'!DO63</f>
        <v>49</v>
      </c>
    </row>
    <row r="65" spans="1:8" ht="16.5" hidden="1" customHeight="1">
      <c r="A65" s="294" t="s">
        <v>83</v>
      </c>
      <c r="B65" s="295"/>
      <c r="C65" s="295"/>
      <c r="D65" s="296"/>
      <c r="E65" s="295"/>
      <c r="F65" s="295"/>
      <c r="G65" s="295"/>
      <c r="H65" s="295"/>
    </row>
    <row r="66" spans="1:8" ht="91.5" customHeight="1">
      <c r="A66" s="293" t="s">
        <v>84</v>
      </c>
      <c r="B66" s="296"/>
      <c r="C66" s="296"/>
      <c r="D66" s="296"/>
      <c r="E66" s="296"/>
      <c r="F66" s="296"/>
      <c r="G66" s="296"/>
      <c r="H66" s="296"/>
    </row>
    <row r="67" spans="1:8" ht="42.75" customHeight="1">
      <c r="A67" s="15" t="s">
        <v>66</v>
      </c>
      <c r="B67" s="293" t="s">
        <v>68</v>
      </c>
      <c r="C67" s="297"/>
      <c r="D67" s="297"/>
      <c r="E67" s="297"/>
      <c r="F67" s="297"/>
      <c r="G67" s="297"/>
      <c r="H67" s="297"/>
    </row>
    <row r="68" spans="1:8" ht="32.25" customHeight="1">
      <c r="A68" s="15"/>
      <c r="B68" s="298" t="s">
        <v>85</v>
      </c>
      <c r="C68" s="299"/>
      <c r="D68" s="299"/>
      <c r="E68" s="299"/>
      <c r="F68" s="299"/>
      <c r="G68" s="299"/>
      <c r="H68" s="299"/>
    </row>
    <row r="69" spans="1:8" ht="15.75" customHeight="1">
      <c r="A69" s="15"/>
      <c r="B69" s="1"/>
      <c r="C69" s="1"/>
      <c r="D69" s="1"/>
      <c r="E69" s="1"/>
      <c r="F69" s="1"/>
      <c r="G69" s="1"/>
      <c r="H69" s="6" t="s">
        <v>69</v>
      </c>
    </row>
    <row r="70" spans="1:8" ht="15.75" customHeight="1">
      <c r="A70" s="1"/>
      <c r="B70" s="16"/>
      <c r="C70" s="276"/>
      <c r="D70" s="276"/>
      <c r="E70" s="276"/>
      <c r="F70" s="276"/>
      <c r="G70" s="276"/>
      <c r="H70" s="1"/>
    </row>
    <row r="71" spans="1:8" ht="15.75" customHeight="1">
      <c r="A71" s="1"/>
      <c r="B71" s="276"/>
      <c r="C71" s="276"/>
      <c r="D71" s="276"/>
      <c r="E71" s="276"/>
      <c r="F71" s="276"/>
      <c r="G71" s="276"/>
      <c r="H71" s="1"/>
    </row>
    <row r="72" spans="1:8" ht="15.75" customHeight="1">
      <c r="A72" s="1"/>
      <c r="B72" s="276"/>
      <c r="C72" s="276"/>
      <c r="D72" s="276"/>
      <c r="E72" s="276"/>
      <c r="F72" s="276"/>
      <c r="G72" s="276"/>
      <c r="H72" s="1"/>
    </row>
    <row r="73" spans="1:8" ht="15.75" customHeight="1">
      <c r="A73" s="1"/>
      <c r="B73" s="276"/>
      <c r="C73" s="276"/>
      <c r="D73" s="276"/>
      <c r="E73" s="276"/>
      <c r="F73" s="276"/>
      <c r="G73" s="276"/>
      <c r="H73" s="1"/>
    </row>
    <row r="74" spans="1:8" ht="15.75" customHeight="1">
      <c r="A74" s="1"/>
      <c r="B74" s="276"/>
      <c r="C74" s="276"/>
      <c r="D74" s="276"/>
      <c r="E74" s="276"/>
      <c r="F74" s="276"/>
      <c r="G74" s="276"/>
      <c r="H74" s="1"/>
    </row>
    <row r="75" spans="1:8" ht="15.75" customHeight="1">
      <c r="A75" s="1"/>
      <c r="B75" s="276"/>
      <c r="C75" s="276"/>
      <c r="D75" s="276"/>
      <c r="E75" s="276"/>
      <c r="F75" s="276"/>
      <c r="G75" s="276"/>
      <c r="H75" s="1"/>
    </row>
  </sheetData>
  <mergeCells count="4">
    <mergeCell ref="A65:H65"/>
    <mergeCell ref="A66:H66"/>
    <mergeCell ref="B67:H67"/>
    <mergeCell ref="B68:H68"/>
  </mergeCells>
  <phoneticPr fontId="0" type="noConversion"/>
  <pageMargins left="0.75" right="0.75" top="0.75" bottom="0.75" header="0.5" footer="0.5"/>
  <pageSetup scale="64" orientation="portrait" r:id="rId1"/>
  <headerFooter alignWithMargins="0">
    <oddFooter>&amp;L&amp;"Arial,Regular"&amp;8SREB Fact Book&amp;R&amp;"Arial,Regular"&amp;8&amp;D</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ransitionEvaluation="1" codeName="Sheet3">
    <tabColor indexed="62"/>
  </sheetPr>
  <dimension ref="A1:CC161"/>
  <sheetViews>
    <sheetView showZeros="0" tabSelected="1" zoomScale="70" zoomScaleNormal="70" workbookViewId="0">
      <pane xSplit="1" ySplit="5" topLeftCell="BT24" activePane="bottomRight" state="frozen"/>
      <selection pane="topRight" activeCell="B1" sqref="B1"/>
      <selection pane="bottomLeft" activeCell="A6" sqref="A6"/>
      <selection pane="bottomRight" activeCell="BY8" sqref="BY8"/>
    </sheetView>
  </sheetViews>
  <sheetFormatPr defaultColWidth="12.6640625" defaultRowHeight="12.75"/>
  <cols>
    <col min="1" max="1" width="15.6640625" style="1" customWidth="1"/>
    <col min="2" max="2" width="15.5" style="1" customWidth="1"/>
    <col min="3" max="3" width="14.1640625" style="1" customWidth="1"/>
    <col min="4" max="5" width="14.33203125" style="1" bestFit="1" customWidth="1"/>
    <col min="6" max="6" width="14.1640625" style="1" customWidth="1"/>
    <col min="7" max="7" width="14.33203125" style="1" customWidth="1"/>
    <col min="8" max="10" width="14.1640625" style="1" customWidth="1"/>
    <col min="11" max="14" width="13.6640625" style="1" customWidth="1"/>
    <col min="15" max="16" width="14" style="1" customWidth="1"/>
    <col min="17" max="18" width="15.1640625" style="1" customWidth="1"/>
    <col min="19" max="26" width="14" style="1" customWidth="1"/>
    <col min="27" max="27" width="15.6640625" style="1" customWidth="1"/>
    <col min="28" max="29" width="14" style="1" customWidth="1"/>
    <col min="30" max="31" width="15.1640625" style="1" customWidth="1"/>
    <col min="32" max="36" width="14" style="1" customWidth="1"/>
    <col min="37" max="37" width="16" style="1" customWidth="1"/>
    <col min="38" max="38" width="14" style="1" customWidth="1"/>
    <col min="39" max="39" width="14.6640625" style="1" customWidth="1"/>
    <col min="40" max="40" width="14" style="1" customWidth="1"/>
    <col min="41" max="41" width="17.1640625" style="1" customWidth="1"/>
    <col min="42" max="47" width="14.6640625" style="1" customWidth="1"/>
    <col min="48" max="48" width="18.1640625" style="1" customWidth="1"/>
    <col min="49" max="50" width="17.6640625" style="1" customWidth="1"/>
    <col min="51" max="54" width="15.6640625" style="1" customWidth="1"/>
    <col min="55" max="66" width="17.6640625" style="1" customWidth="1"/>
    <col min="67" max="67" width="17.6640625" style="153" customWidth="1"/>
    <col min="68" max="68" width="21.33203125" style="153" customWidth="1"/>
    <col min="69" max="69" width="17.6640625" style="1" customWidth="1"/>
    <col min="70" max="70" width="17.5" style="1" customWidth="1"/>
    <col min="71" max="72" width="18.1640625" style="1" customWidth="1"/>
    <col min="73" max="77" width="17.6640625" style="1" customWidth="1"/>
    <col min="78" max="78" width="7.33203125" style="1" bestFit="1" customWidth="1"/>
    <col min="79" max="94" width="6.6640625" style="1" customWidth="1"/>
    <col min="95" max="95" width="7.1640625" style="1" customWidth="1"/>
    <col min="96" max="96" width="4.6640625" style="1" customWidth="1"/>
    <col min="97" max="97" width="7.6640625" style="1" customWidth="1"/>
    <col min="98" max="98" width="8.6640625" style="1" customWidth="1"/>
    <col min="99" max="103" width="7.6640625" style="1" customWidth="1"/>
    <col min="104" max="104" width="6.6640625" style="1" customWidth="1"/>
    <col min="105" max="105" width="3.6640625" style="1" customWidth="1"/>
    <col min="106" max="109" width="5.6640625" style="1" customWidth="1"/>
    <col min="110" max="111" width="7.6640625" style="1" customWidth="1"/>
    <col min="112" max="112" width="5.6640625" style="1" customWidth="1"/>
    <col min="113" max="116" width="7.6640625" style="1" customWidth="1"/>
    <col min="117" max="117" width="6.6640625" style="1" customWidth="1"/>
    <col min="118" max="16384" width="12.6640625" style="1"/>
  </cols>
  <sheetData>
    <row r="1" spans="1:78">
      <c r="B1" s="4" t="s">
        <v>86</v>
      </c>
      <c r="C1" s="4"/>
      <c r="D1" s="4"/>
      <c r="E1" s="4"/>
      <c r="F1" s="4"/>
      <c r="G1" s="4"/>
      <c r="H1" s="4"/>
      <c r="I1" s="4" t="s">
        <v>86</v>
      </c>
      <c r="J1" s="4"/>
      <c r="K1" s="4"/>
      <c r="L1" s="4"/>
      <c r="M1" s="4"/>
      <c r="N1" s="4"/>
      <c r="O1" s="23"/>
      <c r="P1" s="4" t="s">
        <v>86</v>
      </c>
      <c r="Q1" s="4"/>
      <c r="R1" s="4"/>
      <c r="S1" s="4"/>
      <c r="T1" s="4"/>
      <c r="U1" s="4"/>
      <c r="V1" s="4" t="s">
        <v>86</v>
      </c>
      <c r="W1" s="4"/>
      <c r="X1" s="4"/>
      <c r="Y1" s="4"/>
      <c r="Z1" s="4"/>
      <c r="AA1" s="4"/>
      <c r="AB1" s="4" t="s">
        <v>86</v>
      </c>
      <c r="AC1" s="4"/>
      <c r="AD1" s="4"/>
      <c r="AE1" s="4"/>
      <c r="AF1" s="4"/>
      <c r="AG1" s="4"/>
      <c r="AH1" s="4"/>
      <c r="AI1" s="4"/>
      <c r="AJ1" s="4"/>
      <c r="AK1" s="4"/>
      <c r="AL1" s="4"/>
      <c r="AM1" s="4"/>
      <c r="AN1" s="4"/>
      <c r="AO1" s="4"/>
      <c r="AP1" s="4"/>
      <c r="AQ1" s="4"/>
      <c r="AR1" s="4"/>
      <c r="AS1" s="4"/>
      <c r="AT1" s="4"/>
    </row>
    <row r="2" spans="1:78">
      <c r="B2" s="4" t="s">
        <v>87</v>
      </c>
      <c r="C2" s="4"/>
      <c r="D2" s="4"/>
      <c r="E2" s="4"/>
      <c r="F2" s="4"/>
      <c r="G2" s="4"/>
      <c r="H2" s="4"/>
      <c r="I2" s="4" t="s">
        <v>87</v>
      </c>
      <c r="J2" s="4"/>
      <c r="K2" s="4"/>
      <c r="L2" s="4"/>
      <c r="M2" s="4"/>
      <c r="N2" s="4"/>
      <c r="O2" s="23"/>
      <c r="P2" s="4" t="s">
        <v>87</v>
      </c>
      <c r="Q2" s="4"/>
      <c r="R2" s="4"/>
      <c r="S2" s="4"/>
      <c r="T2" s="4"/>
      <c r="U2" s="4"/>
      <c r="V2" s="4" t="s">
        <v>87</v>
      </c>
      <c r="W2" s="4"/>
      <c r="X2" s="4"/>
      <c r="Y2" s="4"/>
      <c r="Z2" s="4"/>
      <c r="AA2" s="4"/>
      <c r="AB2" s="4" t="s">
        <v>87</v>
      </c>
      <c r="AC2" s="4"/>
      <c r="AD2" s="4"/>
      <c r="AE2" s="4"/>
      <c r="AF2" s="4"/>
      <c r="AG2" s="4"/>
      <c r="AH2" s="4"/>
      <c r="AI2" s="4"/>
      <c r="AJ2" s="4"/>
      <c r="AK2" s="4"/>
      <c r="AL2" s="4"/>
      <c r="AM2" s="4"/>
      <c r="AN2" s="4"/>
      <c r="AO2" s="4"/>
      <c r="AP2" s="4"/>
      <c r="AQ2" s="4"/>
      <c r="AR2" s="4"/>
      <c r="AS2" s="4"/>
      <c r="AT2" s="4"/>
    </row>
    <row r="3" spans="1:78">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Y3" s="17"/>
      <c r="AZ3" s="17"/>
      <c r="BA3" s="17"/>
      <c r="BB3" s="17"/>
      <c r="BC3" s="17"/>
      <c r="BD3" s="17"/>
      <c r="BE3" s="17"/>
      <c r="BF3" s="17"/>
      <c r="BG3" s="17"/>
      <c r="BH3" s="17"/>
      <c r="BI3" s="17"/>
      <c r="BJ3" s="17"/>
      <c r="BK3" s="17"/>
      <c r="BL3" s="17"/>
      <c r="BM3" s="17"/>
      <c r="BN3" s="17"/>
      <c r="BO3" s="300" t="s">
        <v>88</v>
      </c>
      <c r="BP3" s="301"/>
    </row>
    <row r="4" spans="1:78" s="6" customFormat="1">
      <c r="A4" s="22"/>
      <c r="B4" s="22" t="s">
        <v>89</v>
      </c>
      <c r="C4" s="22" t="s">
        <v>90</v>
      </c>
      <c r="D4" s="22" t="s">
        <v>91</v>
      </c>
      <c r="E4" s="22" t="s">
        <v>92</v>
      </c>
      <c r="F4" s="22" t="s">
        <v>93</v>
      </c>
      <c r="G4" s="22" t="s">
        <v>94</v>
      </c>
      <c r="H4" s="22" t="s">
        <v>95</v>
      </c>
      <c r="I4" s="22" t="s">
        <v>96</v>
      </c>
      <c r="J4" s="22" t="s">
        <v>97</v>
      </c>
      <c r="K4" s="22" t="s">
        <v>98</v>
      </c>
      <c r="L4" s="22" t="s">
        <v>99</v>
      </c>
      <c r="M4" s="22" t="s">
        <v>100</v>
      </c>
      <c r="N4" s="22" t="s">
        <v>101</v>
      </c>
      <c r="O4" s="22" t="s">
        <v>102</v>
      </c>
      <c r="P4" s="22" t="s">
        <v>103</v>
      </c>
      <c r="Q4" s="22" t="s">
        <v>104</v>
      </c>
      <c r="R4" s="22" t="s">
        <v>105</v>
      </c>
      <c r="S4" s="22" t="s">
        <v>106</v>
      </c>
      <c r="T4" s="22" t="s">
        <v>107</v>
      </c>
      <c r="U4" s="22" t="s">
        <v>108</v>
      </c>
      <c r="V4" s="22" t="s">
        <v>109</v>
      </c>
      <c r="W4" s="22" t="s">
        <v>110</v>
      </c>
      <c r="X4" s="22" t="s">
        <v>111</v>
      </c>
      <c r="Y4" s="22" t="s">
        <v>112</v>
      </c>
      <c r="Z4" s="22" t="s">
        <v>113</v>
      </c>
      <c r="AA4" s="22" t="s">
        <v>114</v>
      </c>
      <c r="AB4" s="22" t="s">
        <v>115</v>
      </c>
      <c r="AC4" s="22" t="s">
        <v>116</v>
      </c>
      <c r="AD4" s="22" t="s">
        <v>117</v>
      </c>
      <c r="AE4" s="22" t="s">
        <v>118</v>
      </c>
      <c r="AF4" s="22" t="s">
        <v>119</v>
      </c>
      <c r="AG4" s="22" t="s">
        <v>120</v>
      </c>
      <c r="AH4" s="22" t="s">
        <v>121</v>
      </c>
      <c r="AI4" s="22" t="s">
        <v>122</v>
      </c>
      <c r="AJ4" s="22" t="s">
        <v>123</v>
      </c>
      <c r="AK4" s="22" t="s">
        <v>124</v>
      </c>
      <c r="AL4" s="22" t="s">
        <v>125</v>
      </c>
      <c r="AM4" s="22" t="s">
        <v>126</v>
      </c>
      <c r="AN4" s="22" t="s">
        <v>127</v>
      </c>
      <c r="AO4" s="22" t="s">
        <v>128</v>
      </c>
      <c r="AP4" s="22" t="s">
        <v>129</v>
      </c>
      <c r="AQ4" s="22" t="s">
        <v>130</v>
      </c>
      <c r="AR4" s="22" t="s">
        <v>131</v>
      </c>
      <c r="AS4" s="22" t="s">
        <v>132</v>
      </c>
      <c r="AT4" s="22" t="s">
        <v>133</v>
      </c>
      <c r="AU4" s="22" t="s">
        <v>134</v>
      </c>
      <c r="AV4" s="22" t="s">
        <v>70</v>
      </c>
      <c r="AW4" s="49" t="s">
        <v>135</v>
      </c>
      <c r="AX4" s="49" t="s">
        <v>73</v>
      </c>
      <c r="AY4" s="90" t="s">
        <v>136</v>
      </c>
      <c r="AZ4" s="4"/>
      <c r="BA4" s="4"/>
      <c r="BB4" s="4"/>
      <c r="BC4" s="90" t="s">
        <v>76</v>
      </c>
      <c r="BD4" s="4"/>
      <c r="BE4" s="4"/>
      <c r="BF4" s="4"/>
      <c r="BG4" s="90" t="s">
        <v>71</v>
      </c>
      <c r="BH4" s="4"/>
      <c r="BI4" s="4"/>
      <c r="BJ4" s="4"/>
      <c r="BK4" s="90" t="s">
        <v>137</v>
      </c>
      <c r="BL4" s="4"/>
      <c r="BM4" s="4"/>
      <c r="BN4" s="4"/>
      <c r="BO4" s="154" t="s">
        <v>74</v>
      </c>
      <c r="BP4" s="155" t="s">
        <v>138</v>
      </c>
      <c r="BQ4" s="6" t="s">
        <v>139</v>
      </c>
      <c r="BR4" s="6" t="s">
        <v>140</v>
      </c>
      <c r="BS4" s="57" t="s">
        <v>141</v>
      </c>
      <c r="BT4" s="57" t="s">
        <v>142</v>
      </c>
      <c r="BU4" s="57" t="s">
        <v>143</v>
      </c>
      <c r="BV4" s="243" t="s">
        <v>144</v>
      </c>
      <c r="BW4" s="243" t="s">
        <v>145</v>
      </c>
      <c r="BX4" s="243" t="s">
        <v>146</v>
      </c>
      <c r="BY4" s="234" t="s">
        <v>147</v>
      </c>
    </row>
    <row r="5" spans="1:78" s="6" customFormat="1" ht="78">
      <c r="A5" s="57"/>
      <c r="B5" s="60" t="s">
        <v>148</v>
      </c>
      <c r="C5" s="60" t="s">
        <v>148</v>
      </c>
      <c r="D5" s="60" t="s">
        <v>148</v>
      </c>
      <c r="E5" s="60" t="s">
        <v>148</v>
      </c>
      <c r="F5" s="60" t="s">
        <v>148</v>
      </c>
      <c r="G5" s="60" t="s">
        <v>148</v>
      </c>
      <c r="H5" s="60" t="s">
        <v>148</v>
      </c>
      <c r="I5" s="60" t="s">
        <v>148</v>
      </c>
      <c r="J5" s="60" t="s">
        <v>148</v>
      </c>
      <c r="K5" s="60" t="s">
        <v>148</v>
      </c>
      <c r="L5" s="60" t="s">
        <v>148</v>
      </c>
      <c r="M5" s="60" t="s">
        <v>148</v>
      </c>
      <c r="N5" s="60" t="s">
        <v>148</v>
      </c>
      <c r="O5" s="60" t="s">
        <v>148</v>
      </c>
      <c r="P5" s="60" t="s">
        <v>148</v>
      </c>
      <c r="Q5" s="60" t="s">
        <v>148</v>
      </c>
      <c r="R5" s="60" t="s">
        <v>148</v>
      </c>
      <c r="S5" s="60" t="s">
        <v>148</v>
      </c>
      <c r="T5" s="60" t="s">
        <v>148</v>
      </c>
      <c r="U5" s="60" t="s">
        <v>148</v>
      </c>
      <c r="V5" s="60" t="s">
        <v>148</v>
      </c>
      <c r="W5" s="60" t="s">
        <v>148</v>
      </c>
      <c r="X5" s="60" t="s">
        <v>148</v>
      </c>
      <c r="Y5" s="60" t="s">
        <v>148</v>
      </c>
      <c r="Z5" s="60" t="s">
        <v>148</v>
      </c>
      <c r="AA5" s="60" t="s">
        <v>148</v>
      </c>
      <c r="AB5" s="60" t="s">
        <v>148</v>
      </c>
      <c r="AC5" s="60" t="s">
        <v>148</v>
      </c>
      <c r="AD5" s="60" t="s">
        <v>148</v>
      </c>
      <c r="AE5" s="60" t="s">
        <v>148</v>
      </c>
      <c r="AF5" s="60" t="s">
        <v>148</v>
      </c>
      <c r="AG5" s="60" t="s">
        <v>148</v>
      </c>
      <c r="AH5" s="60" t="s">
        <v>148</v>
      </c>
      <c r="AI5" s="60" t="s">
        <v>148</v>
      </c>
      <c r="AJ5" s="60" t="s">
        <v>148</v>
      </c>
      <c r="AK5" s="60" t="s">
        <v>148</v>
      </c>
      <c r="AL5" s="60" t="s">
        <v>148</v>
      </c>
      <c r="AM5" s="60" t="s">
        <v>148</v>
      </c>
      <c r="AN5" s="60" t="s">
        <v>148</v>
      </c>
      <c r="AO5" s="60" t="s">
        <v>148</v>
      </c>
      <c r="AP5" s="60" t="s">
        <v>148</v>
      </c>
      <c r="AQ5" s="60" t="s">
        <v>148</v>
      </c>
      <c r="AR5" s="60" t="s">
        <v>148</v>
      </c>
      <c r="AS5" s="60" t="s">
        <v>148</v>
      </c>
      <c r="AT5" s="60" t="s">
        <v>148</v>
      </c>
      <c r="AU5" s="60" t="s">
        <v>148</v>
      </c>
      <c r="AV5" s="60" t="s">
        <v>148</v>
      </c>
      <c r="AW5" s="60" t="s">
        <v>148</v>
      </c>
      <c r="AX5" s="60" t="s">
        <v>148</v>
      </c>
      <c r="AY5" s="83" t="s">
        <v>149</v>
      </c>
      <c r="AZ5" s="84" t="s">
        <v>150</v>
      </c>
      <c r="BA5" s="84" t="s">
        <v>151</v>
      </c>
      <c r="BB5" s="84" t="s">
        <v>152</v>
      </c>
      <c r="BC5" s="83" t="s">
        <v>149</v>
      </c>
      <c r="BD5" s="84" t="s">
        <v>150</v>
      </c>
      <c r="BE5" s="84" t="s">
        <v>151</v>
      </c>
      <c r="BF5" s="84" t="s">
        <v>152</v>
      </c>
      <c r="BG5" s="83" t="s">
        <v>149</v>
      </c>
      <c r="BH5" s="84" t="s">
        <v>150</v>
      </c>
      <c r="BI5" s="84" t="s">
        <v>151</v>
      </c>
      <c r="BJ5" s="84" t="s">
        <v>152</v>
      </c>
      <c r="BK5" s="83" t="s">
        <v>149</v>
      </c>
      <c r="BL5" s="84" t="s">
        <v>150</v>
      </c>
      <c r="BM5" s="84" t="s">
        <v>151</v>
      </c>
      <c r="BN5" s="84" t="s">
        <v>152</v>
      </c>
      <c r="BO5" s="156" t="s">
        <v>149</v>
      </c>
      <c r="BP5" s="157" t="s">
        <v>149</v>
      </c>
      <c r="BQ5" s="143" t="s">
        <v>153</v>
      </c>
      <c r="BR5" s="144" t="s">
        <v>153</v>
      </c>
      <c r="BS5" s="196" t="s">
        <v>153</v>
      </c>
      <c r="BT5" s="197" t="s">
        <v>153</v>
      </c>
      <c r="BU5" s="197" t="s">
        <v>153</v>
      </c>
      <c r="BV5" s="197" t="s">
        <v>153</v>
      </c>
      <c r="BW5" s="197" t="s">
        <v>153</v>
      </c>
      <c r="BX5" s="197"/>
      <c r="BY5" s="197"/>
    </row>
    <row r="6" spans="1:78">
      <c r="A6" s="9" t="s">
        <v>8</v>
      </c>
      <c r="B6" s="11">
        <v>1389665</v>
      </c>
      <c r="C6" s="11">
        <v>1507305</v>
      </c>
      <c r="D6" s="11">
        <v>1717815</v>
      </c>
      <c r="E6" s="11">
        <v>1892817</v>
      </c>
      <c r="F6" s="11">
        <v>2182884</v>
      </c>
      <c r="G6" s="11">
        <v>2438666</v>
      </c>
      <c r="H6" s="11">
        <v>3053698</v>
      </c>
      <c r="I6" s="11">
        <v>3510067</v>
      </c>
      <c r="J6" s="11">
        <v>4392930</v>
      </c>
      <c r="K6" s="11">
        <v>5058997</v>
      </c>
      <c r="L6" s="11">
        <v>6204390</v>
      </c>
      <c r="M6" s="11">
        <v>6962221</v>
      </c>
      <c r="N6" s="11">
        <v>7698491</v>
      </c>
      <c r="O6" s="11">
        <v>8496012</v>
      </c>
      <c r="P6" s="11">
        <v>9868460</v>
      </c>
      <c r="Q6" s="11">
        <v>11262456</v>
      </c>
      <c r="R6" s="11">
        <v>12699949</v>
      </c>
      <c r="S6" s="62">
        <f t="shared" ref="S6:BN6" si="0">+S7+S25+S40+S54</f>
        <v>13593313</v>
      </c>
      <c r="T6" s="62">
        <f t="shared" si="0"/>
        <v>15491463</v>
      </c>
      <c r="U6" s="62">
        <f t="shared" si="0"/>
        <v>17149570</v>
      </c>
      <c r="V6" s="62">
        <f t="shared" si="0"/>
        <v>19205522</v>
      </c>
      <c r="W6" s="62">
        <f t="shared" si="0"/>
        <v>21016035</v>
      </c>
      <c r="X6" s="62">
        <f t="shared" si="0"/>
        <v>23006679.5</v>
      </c>
      <c r="Y6" s="62">
        <f t="shared" si="0"/>
        <v>24329916.5</v>
      </c>
      <c r="Z6" s="62">
        <f t="shared" si="0"/>
        <v>25858712</v>
      </c>
      <c r="AA6" s="62">
        <f t="shared" si="0"/>
        <v>28674244</v>
      </c>
      <c r="AB6" s="62">
        <f t="shared" si="0"/>
        <v>31014649</v>
      </c>
      <c r="AC6" s="62">
        <f t="shared" si="0"/>
        <v>32428231</v>
      </c>
      <c r="AD6" s="62">
        <f t="shared" si="0"/>
        <v>34435047.081</v>
      </c>
      <c r="AE6" s="62">
        <f t="shared" si="0"/>
        <v>36584327.443000004</v>
      </c>
      <c r="AF6" s="62">
        <f t="shared" si="0"/>
        <v>39187068.725000001</v>
      </c>
      <c r="AG6" s="62">
        <f t="shared" si="0"/>
        <v>39841010</v>
      </c>
      <c r="AH6" s="62">
        <f t="shared" si="0"/>
        <v>40014844</v>
      </c>
      <c r="AI6" s="62">
        <f t="shared" si="0"/>
        <v>39784711</v>
      </c>
      <c r="AJ6" s="62">
        <f t="shared" si="0"/>
        <v>41089092</v>
      </c>
      <c r="AK6" s="62">
        <f t="shared" si="0"/>
        <v>42854976</v>
      </c>
      <c r="AL6" s="62">
        <f t="shared" si="0"/>
        <v>44407172</v>
      </c>
      <c r="AM6" s="62">
        <f t="shared" si="0"/>
        <v>46673647</v>
      </c>
      <c r="AN6" s="62">
        <f t="shared" si="0"/>
        <v>49575604</v>
      </c>
      <c r="AO6" s="62">
        <f t="shared" si="0"/>
        <v>52865190</v>
      </c>
      <c r="AP6" s="62">
        <f t="shared" si="0"/>
        <v>56895034</v>
      </c>
      <c r="AQ6" s="62">
        <f t="shared" si="0"/>
        <v>60636379.921000004</v>
      </c>
      <c r="AR6" s="62">
        <f t="shared" si="0"/>
        <v>62700486</v>
      </c>
      <c r="AS6" s="62">
        <f t="shared" si="0"/>
        <v>62429873</v>
      </c>
      <c r="AT6" s="62">
        <f t="shared" si="0"/>
        <v>60788467</v>
      </c>
      <c r="AU6" s="62">
        <f t="shared" si="0"/>
        <v>65139999.729999997</v>
      </c>
      <c r="AV6" s="62">
        <f t="shared" si="0"/>
        <v>70281476.153000012</v>
      </c>
      <c r="AW6" s="62">
        <f t="shared" si="0"/>
        <v>75369252.992659986</v>
      </c>
      <c r="AX6" s="62">
        <f t="shared" si="0"/>
        <v>80681264.224040017</v>
      </c>
      <c r="AY6" s="91">
        <f t="shared" si="0"/>
        <v>78279295.849969998</v>
      </c>
      <c r="AZ6" s="92">
        <f t="shared" si="0"/>
        <v>2293381.3049999997</v>
      </c>
      <c r="BA6" s="92">
        <f t="shared" si="0"/>
        <v>30834</v>
      </c>
      <c r="BB6" s="92">
        <f t="shared" si="0"/>
        <v>80603511.15496999</v>
      </c>
      <c r="BC6" s="91">
        <f t="shared" si="0"/>
        <v>73893648.585000008</v>
      </c>
      <c r="BD6" s="92">
        <f t="shared" si="0"/>
        <v>3846949.1410000003</v>
      </c>
      <c r="BE6" s="92">
        <f t="shared" si="0"/>
        <v>650299.951</v>
      </c>
      <c r="BF6" s="92">
        <f t="shared" si="0"/>
        <v>78390897.677000001</v>
      </c>
      <c r="BG6" s="91">
        <f t="shared" si="0"/>
        <v>75676124.47439</v>
      </c>
      <c r="BH6" s="92">
        <f t="shared" si="0"/>
        <v>2425641.3529999997</v>
      </c>
      <c r="BI6" s="92">
        <f t="shared" si="0"/>
        <v>420690.158</v>
      </c>
      <c r="BJ6" s="92">
        <f t="shared" si="0"/>
        <v>78522455.985389993</v>
      </c>
      <c r="BK6" s="91">
        <f t="shared" si="0"/>
        <v>72098316.369519994</v>
      </c>
      <c r="BL6" s="92">
        <f t="shared" si="0"/>
        <v>30728.519</v>
      </c>
      <c r="BM6" s="92">
        <f t="shared" si="0"/>
        <v>95666.816470000005</v>
      </c>
      <c r="BN6" s="92">
        <f t="shared" si="0"/>
        <v>72224711.70499</v>
      </c>
      <c r="BO6" s="158">
        <f t="shared" ref="BO6:BP6" si="1">+BO7+BO25+BO40+BO54</f>
        <v>71966406.875</v>
      </c>
      <c r="BP6" s="159">
        <f t="shared" si="1"/>
        <v>76238167.051589996</v>
      </c>
      <c r="BQ6" s="122">
        <f t="shared" ref="BQ6:BS6" si="2">+BQ7+BQ25+BQ40+BQ54</f>
        <v>72493483.46356</v>
      </c>
      <c r="BR6" s="122">
        <f t="shared" si="2"/>
        <v>76950508.609179989</v>
      </c>
      <c r="BS6" s="122">
        <f t="shared" si="2"/>
        <v>80973621.291810006</v>
      </c>
      <c r="BT6" s="122">
        <f t="shared" ref="BT6:BW6" si="3">+BT7+BT25+BT40+BT54</f>
        <v>80820675.062999994</v>
      </c>
      <c r="BU6" s="122">
        <f t="shared" si="3"/>
        <v>86507975</v>
      </c>
      <c r="BV6" s="122">
        <f t="shared" si="3"/>
        <v>88245094.149000019</v>
      </c>
      <c r="BW6" s="122">
        <f t="shared" si="3"/>
        <v>92309052.615999997</v>
      </c>
      <c r="BX6" s="122">
        <f t="shared" ref="BX6" si="4">+BX7+BX25+BX40+BX54</f>
        <v>96367683.713999987</v>
      </c>
      <c r="BY6" s="122">
        <f>+BY7+BY25+BY40+BY54</f>
        <v>96663103.042000011</v>
      </c>
      <c r="BZ6" s="216"/>
    </row>
    <row r="7" spans="1:78">
      <c r="A7" s="9" t="s">
        <v>9</v>
      </c>
      <c r="B7" s="63">
        <f>SUM(B9:B24)</f>
        <v>387290</v>
      </c>
      <c r="C7" s="63">
        <f t="shared" ref="C7:BJ7" si="5">SUM(C9:C24)</f>
        <v>415438</v>
      </c>
      <c r="D7" s="63">
        <f t="shared" si="5"/>
        <v>471214</v>
      </c>
      <c r="E7" s="63">
        <f t="shared" si="5"/>
        <v>507124</v>
      </c>
      <c r="F7" s="63">
        <f t="shared" si="5"/>
        <v>600467</v>
      </c>
      <c r="G7" s="63">
        <f t="shared" si="5"/>
        <v>661227</v>
      </c>
      <c r="H7" s="63">
        <f t="shared" si="5"/>
        <v>838929</v>
      </c>
      <c r="I7" s="63">
        <f t="shared" si="5"/>
        <v>957263</v>
      </c>
      <c r="J7" s="63">
        <f t="shared" si="5"/>
        <v>1201802</v>
      </c>
      <c r="K7" s="63">
        <f t="shared" si="5"/>
        <v>1396385</v>
      </c>
      <c r="L7" s="63">
        <f t="shared" si="5"/>
        <v>1692347</v>
      </c>
      <c r="M7" s="63">
        <f t="shared" si="5"/>
        <v>1911374</v>
      </c>
      <c r="N7" s="63">
        <f t="shared" si="5"/>
        <v>2209489</v>
      </c>
      <c r="O7" s="63">
        <f t="shared" si="5"/>
        <v>2467240</v>
      </c>
      <c r="P7" s="63">
        <f t="shared" si="5"/>
        <v>2894400</v>
      </c>
      <c r="Q7" s="63">
        <f t="shared" si="5"/>
        <v>3321745</v>
      </c>
      <c r="R7" s="63">
        <f t="shared" si="5"/>
        <v>3883467</v>
      </c>
      <c r="S7" s="63">
        <f t="shared" si="5"/>
        <v>4286524</v>
      </c>
      <c r="T7" s="63">
        <f t="shared" si="5"/>
        <v>4886583</v>
      </c>
      <c r="U7" s="63">
        <f t="shared" si="5"/>
        <v>5422306</v>
      </c>
      <c r="V7" s="63">
        <f t="shared" si="5"/>
        <v>6173317</v>
      </c>
      <c r="W7" s="63">
        <f t="shared" si="5"/>
        <v>6883410</v>
      </c>
      <c r="X7" s="63">
        <f t="shared" si="5"/>
        <v>7873461</v>
      </c>
      <c r="Y7" s="63">
        <f t="shared" si="5"/>
        <v>8461863</v>
      </c>
      <c r="Z7" s="63">
        <f t="shared" si="5"/>
        <v>9092702</v>
      </c>
      <c r="AA7" s="63">
        <f t="shared" si="5"/>
        <v>9882522</v>
      </c>
      <c r="AB7" s="63">
        <f t="shared" si="5"/>
        <v>10514106</v>
      </c>
      <c r="AC7" s="63">
        <f t="shared" si="5"/>
        <v>10631894</v>
      </c>
      <c r="AD7" s="63">
        <f t="shared" si="5"/>
        <v>11359669.681</v>
      </c>
      <c r="AE7" s="63">
        <f t="shared" si="5"/>
        <v>12146734</v>
      </c>
      <c r="AF7" s="63">
        <f t="shared" si="5"/>
        <v>13185898.625</v>
      </c>
      <c r="AG7" s="63">
        <f t="shared" si="5"/>
        <v>13432521</v>
      </c>
      <c r="AH7" s="63">
        <f t="shared" si="5"/>
        <v>13300696</v>
      </c>
      <c r="AI7" s="63">
        <f t="shared" si="5"/>
        <v>13629284</v>
      </c>
      <c r="AJ7" s="63">
        <f t="shared" si="5"/>
        <v>14499609</v>
      </c>
      <c r="AK7" s="63">
        <f t="shared" si="5"/>
        <v>15226588</v>
      </c>
      <c r="AL7" s="63">
        <f t="shared" si="5"/>
        <v>15788327</v>
      </c>
      <c r="AM7" s="63">
        <f t="shared" si="5"/>
        <v>16477622</v>
      </c>
      <c r="AN7" s="63">
        <f t="shared" si="5"/>
        <v>17867486</v>
      </c>
      <c r="AO7" s="63">
        <f t="shared" si="5"/>
        <v>18998956</v>
      </c>
      <c r="AP7" s="63">
        <f t="shared" si="5"/>
        <v>20938050</v>
      </c>
      <c r="AQ7" s="63">
        <f t="shared" si="5"/>
        <v>21796358.921</v>
      </c>
      <c r="AR7" s="63">
        <f t="shared" si="5"/>
        <v>22619840</v>
      </c>
      <c r="AS7" s="63">
        <f t="shared" si="5"/>
        <v>22912123</v>
      </c>
      <c r="AT7" s="63">
        <f t="shared" si="5"/>
        <v>22692641</v>
      </c>
      <c r="AU7" s="63">
        <f t="shared" si="5"/>
        <v>25296474.636</v>
      </c>
      <c r="AV7" s="63">
        <f t="shared" si="5"/>
        <v>27481104.734000005</v>
      </c>
      <c r="AW7" s="63">
        <f t="shared" si="5"/>
        <v>30074139.805999998</v>
      </c>
      <c r="AX7" s="63">
        <f t="shared" si="5"/>
        <v>32704991.471720003</v>
      </c>
      <c r="AY7" s="85">
        <f t="shared" si="5"/>
        <v>31371065.15064</v>
      </c>
      <c r="AZ7" s="63">
        <f t="shared" si="5"/>
        <v>228602.223</v>
      </c>
      <c r="BA7" s="63">
        <f t="shared" si="5"/>
        <v>0</v>
      </c>
      <c r="BB7" s="63">
        <f t="shared" si="5"/>
        <v>31599667.373639993</v>
      </c>
      <c r="BC7" s="85">
        <f t="shared" si="5"/>
        <v>29847327.406000003</v>
      </c>
      <c r="BD7" s="63">
        <f t="shared" si="5"/>
        <v>1612267.2279999999</v>
      </c>
      <c r="BE7" s="63">
        <f t="shared" si="5"/>
        <v>416439.11699999997</v>
      </c>
      <c r="BF7" s="63">
        <f t="shared" si="5"/>
        <v>31876033.750999998</v>
      </c>
      <c r="BG7" s="85">
        <f t="shared" si="5"/>
        <v>30218594.402389999</v>
      </c>
      <c r="BH7" s="63">
        <f t="shared" si="5"/>
        <v>1422876.9899999998</v>
      </c>
      <c r="BI7" s="63">
        <f t="shared" si="5"/>
        <v>79437.271999999997</v>
      </c>
      <c r="BJ7" s="63">
        <f t="shared" si="5"/>
        <v>31720908.664389998</v>
      </c>
      <c r="BK7" s="85">
        <f t="shared" ref="BK7:BN7" si="6">SUM(BK9:BK24)</f>
        <v>29724891.470520001</v>
      </c>
      <c r="BL7" s="63">
        <f t="shared" si="6"/>
        <v>0</v>
      </c>
      <c r="BM7" s="63">
        <f t="shared" si="6"/>
        <v>74391.692999999999</v>
      </c>
      <c r="BN7" s="63">
        <f t="shared" si="6"/>
        <v>29799283.163519997</v>
      </c>
      <c r="BO7" s="160">
        <f t="shared" ref="BO7:BP7" si="7">SUM(BO9:BO24)</f>
        <v>29664671.928999998</v>
      </c>
      <c r="BP7" s="161">
        <f t="shared" si="7"/>
        <v>30321228.143999998</v>
      </c>
      <c r="BQ7" s="120">
        <f t="shared" ref="BQ7:BS7" si="8">SUM(BQ9:BQ24)</f>
        <v>29266780.835480001</v>
      </c>
      <c r="BR7" s="120">
        <f t="shared" si="8"/>
        <v>30806386.24645</v>
      </c>
      <c r="BS7" s="120">
        <f t="shared" si="8"/>
        <v>31418497.081</v>
      </c>
      <c r="BT7" s="120">
        <f t="shared" ref="BT7:BW7" si="9">SUM(BT9:BT24)</f>
        <v>32573224.088</v>
      </c>
      <c r="BU7" s="120">
        <f t="shared" si="9"/>
        <v>33588443</v>
      </c>
      <c r="BV7" s="120">
        <f t="shared" si="9"/>
        <v>34355775.589000009</v>
      </c>
      <c r="BW7" s="120">
        <f t="shared" si="9"/>
        <v>35723815.294999994</v>
      </c>
      <c r="BX7" s="120">
        <f t="shared" ref="BX7" si="10">SUM(BX9:BX24)</f>
        <v>37373406.096999995</v>
      </c>
      <c r="BY7" s="120">
        <f>SUM(BY9:BY24)</f>
        <v>37846459.107000001</v>
      </c>
      <c r="BZ7" s="216"/>
    </row>
    <row r="8" spans="1:78">
      <c r="A8" s="50" t="s">
        <v>10</v>
      </c>
      <c r="B8" s="64">
        <f>(B7/B$6)*100</f>
        <v>27.869306631454343</v>
      </c>
      <c r="C8" s="64">
        <f t="shared" ref="C8:BJ8" si="11">(C7/C$6)*100</f>
        <v>27.561641472694642</v>
      </c>
      <c r="D8" s="64">
        <f t="shared" si="11"/>
        <v>27.431009742026934</v>
      </c>
      <c r="E8" s="64">
        <f t="shared" si="11"/>
        <v>26.792024796903242</v>
      </c>
      <c r="F8" s="64">
        <f t="shared" si="11"/>
        <v>27.507966525019196</v>
      </c>
      <c r="G8" s="64">
        <f t="shared" si="11"/>
        <v>27.114291173945098</v>
      </c>
      <c r="H8" s="64">
        <f t="shared" si="11"/>
        <v>27.472559499989845</v>
      </c>
      <c r="I8" s="64">
        <f t="shared" si="11"/>
        <v>27.271929567156413</v>
      </c>
      <c r="J8" s="64">
        <f t="shared" si="11"/>
        <v>27.357640572465304</v>
      </c>
      <c r="K8" s="64">
        <f t="shared" si="11"/>
        <v>27.602012810049111</v>
      </c>
      <c r="L8" s="64">
        <f t="shared" si="11"/>
        <v>27.276605758180899</v>
      </c>
      <c r="M8" s="64">
        <f t="shared" si="11"/>
        <v>27.453509447631724</v>
      </c>
      <c r="N8" s="64">
        <f t="shared" si="11"/>
        <v>28.700286848422635</v>
      </c>
      <c r="O8" s="64">
        <f t="shared" si="11"/>
        <v>29.039977815473893</v>
      </c>
      <c r="P8" s="64">
        <f t="shared" si="11"/>
        <v>29.329804245039249</v>
      </c>
      <c r="Q8" s="64">
        <f t="shared" si="11"/>
        <v>29.493966502510645</v>
      </c>
      <c r="R8" s="64">
        <f t="shared" si="11"/>
        <v>30.578603110925879</v>
      </c>
      <c r="S8" s="64">
        <f t="shared" si="11"/>
        <v>31.534063844480002</v>
      </c>
      <c r="T8" s="64">
        <f t="shared" si="11"/>
        <v>31.543715399894769</v>
      </c>
      <c r="U8" s="64">
        <f t="shared" si="11"/>
        <v>31.617737354347657</v>
      </c>
      <c r="V8" s="64">
        <f t="shared" si="11"/>
        <v>32.143448118723356</v>
      </c>
      <c r="W8" s="64">
        <f t="shared" si="11"/>
        <v>32.753133500205919</v>
      </c>
      <c r="X8" s="64">
        <f t="shared" si="11"/>
        <v>34.222500469917875</v>
      </c>
      <c r="Y8" s="64">
        <f t="shared" si="11"/>
        <v>34.77966313612297</v>
      </c>
      <c r="Z8" s="64">
        <f t="shared" si="11"/>
        <v>35.163011986057157</v>
      </c>
      <c r="AA8" s="64">
        <f t="shared" si="11"/>
        <v>34.464804024127019</v>
      </c>
      <c r="AB8" s="64">
        <f t="shared" si="11"/>
        <v>33.900451364127967</v>
      </c>
      <c r="AC8" s="64">
        <f t="shared" si="11"/>
        <v>32.785920391402165</v>
      </c>
      <c r="AD8" s="64">
        <f t="shared" si="11"/>
        <v>32.988686364444817</v>
      </c>
      <c r="AE8" s="64">
        <f t="shared" si="11"/>
        <v>33.202015313593364</v>
      </c>
      <c r="AF8" s="64">
        <f t="shared" si="11"/>
        <v>33.648596473325526</v>
      </c>
      <c r="AG8" s="64">
        <f t="shared" si="11"/>
        <v>33.715312438113394</v>
      </c>
      <c r="AH8" s="64">
        <f t="shared" si="11"/>
        <v>33.239404856857618</v>
      </c>
      <c r="AI8" s="64">
        <f t="shared" si="11"/>
        <v>34.257592068470728</v>
      </c>
      <c r="AJ8" s="64">
        <f t="shared" si="11"/>
        <v>35.288219559585308</v>
      </c>
      <c r="AK8" s="64">
        <f t="shared" si="11"/>
        <v>35.530501755502094</v>
      </c>
      <c r="AL8" s="64">
        <f t="shared" si="11"/>
        <v>35.553552025335009</v>
      </c>
      <c r="AM8" s="64">
        <f t="shared" si="11"/>
        <v>35.303909291682309</v>
      </c>
      <c r="AN8" s="64">
        <f t="shared" si="11"/>
        <v>36.040884141320802</v>
      </c>
      <c r="AO8" s="64">
        <f t="shared" si="11"/>
        <v>35.938499417102257</v>
      </c>
      <c r="AP8" s="64">
        <f t="shared" si="11"/>
        <v>36.801190768248773</v>
      </c>
      <c r="AQ8" s="64">
        <f t="shared" si="11"/>
        <v>35.946009556304887</v>
      </c>
      <c r="AR8" s="64">
        <f t="shared" si="11"/>
        <v>36.076020208200617</v>
      </c>
      <c r="AS8" s="64">
        <f t="shared" si="11"/>
        <v>36.700576020713669</v>
      </c>
      <c r="AT8" s="64">
        <f t="shared" si="11"/>
        <v>37.330503827313166</v>
      </c>
      <c r="AU8" s="64">
        <f t="shared" si="11"/>
        <v>38.83401096231475</v>
      </c>
      <c r="AV8" s="64">
        <f t="shared" si="11"/>
        <v>39.101490518176824</v>
      </c>
      <c r="AW8" s="64">
        <f t="shared" si="11"/>
        <v>39.90239867300906</v>
      </c>
      <c r="AX8" s="64">
        <f t="shared" si="11"/>
        <v>40.536042396290476</v>
      </c>
      <c r="AY8" s="86">
        <f t="shared" si="11"/>
        <v>40.075814185612685</v>
      </c>
      <c r="AZ8" s="64">
        <f t="shared" si="11"/>
        <v>9.9679116813939519</v>
      </c>
      <c r="BA8" s="64">
        <f t="shared" si="11"/>
        <v>0</v>
      </c>
      <c r="BB8" s="64">
        <f t="shared" si="11"/>
        <v>39.2038348216442</v>
      </c>
      <c r="BC8" s="86">
        <f t="shared" si="11"/>
        <v>40.392277249196276</v>
      </c>
      <c r="BD8" s="64">
        <f t="shared" si="11"/>
        <v>41.910281859897346</v>
      </c>
      <c r="BE8" s="64">
        <f t="shared" si="11"/>
        <v>64.038005286578894</v>
      </c>
      <c r="BF8" s="64">
        <f t="shared" si="11"/>
        <v>40.662927323962094</v>
      </c>
      <c r="BG8" s="86">
        <f t="shared" si="11"/>
        <v>39.931477215930173</v>
      </c>
      <c r="BH8" s="64">
        <f t="shared" si="11"/>
        <v>58.659825709196667</v>
      </c>
      <c r="BI8" s="64">
        <f t="shared" si="11"/>
        <v>18.882607660148778</v>
      </c>
      <c r="BJ8" s="64">
        <f t="shared" si="11"/>
        <v>40.397244668827014</v>
      </c>
      <c r="BK8" s="86">
        <f t="shared" ref="BK8:BN8" si="12">(BK7/BK$6)*100</f>
        <v>41.228274067002182</v>
      </c>
      <c r="BL8" s="64">
        <f t="shared" si="12"/>
        <v>0</v>
      </c>
      <c r="BM8" s="64">
        <f t="shared" si="12"/>
        <v>77.761229802528618</v>
      </c>
      <c r="BN8" s="64">
        <f t="shared" si="12"/>
        <v>41.25912372656957</v>
      </c>
      <c r="BO8" s="162">
        <f t="shared" ref="BO8:BP8" si="13">(BO7/BO$6)*100</f>
        <v>41.220165375944369</v>
      </c>
      <c r="BP8" s="163">
        <f t="shared" si="13"/>
        <v>39.771717128878201</v>
      </c>
      <c r="BQ8" s="121">
        <f t="shared" ref="BQ8:BS8" si="14">(BQ7/BQ$6)*100</f>
        <v>40.371602297455347</v>
      </c>
      <c r="BR8" s="121">
        <f t="shared" si="14"/>
        <v>40.034025509709082</v>
      </c>
      <c r="BS8" s="121">
        <f t="shared" si="14"/>
        <v>38.800904022527391</v>
      </c>
      <c r="BT8" s="121">
        <f t="shared" ref="BT8:BW8" si="15">(BT7/BT$6)*100</f>
        <v>40.303083415981192</v>
      </c>
      <c r="BU8" s="121">
        <f t="shared" si="15"/>
        <v>38.826990228357559</v>
      </c>
      <c r="BV8" s="121">
        <f t="shared" si="15"/>
        <v>38.932221581622422</v>
      </c>
      <c r="BW8" s="121">
        <f t="shared" si="15"/>
        <v>38.700229590275264</v>
      </c>
      <c r="BX8" s="121">
        <f t="shared" ref="BX8:BY8" si="16">(BX7/BX$6)*100</f>
        <v>38.782094428996331</v>
      </c>
      <c r="BY8" s="121">
        <f t="shared" si="16"/>
        <v>39.152952797879621</v>
      </c>
      <c r="BZ8" s="216"/>
    </row>
    <row r="9" spans="1:78" ht="17.25" customHeight="1">
      <c r="A9" s="1" t="s">
        <v>11</v>
      </c>
      <c r="B9" s="9">
        <v>21283</v>
      </c>
      <c r="C9" s="9">
        <v>22397</v>
      </c>
      <c r="D9" s="9">
        <v>20535</v>
      </c>
      <c r="E9" s="9">
        <v>22659</v>
      </c>
      <c r="F9" s="9">
        <v>29133</v>
      </c>
      <c r="G9" s="9">
        <v>30421</v>
      </c>
      <c r="H9" s="9">
        <v>40327</v>
      </c>
      <c r="I9" s="9">
        <v>54782</v>
      </c>
      <c r="J9" s="9">
        <v>58192</v>
      </c>
      <c r="K9" s="9">
        <v>58462</v>
      </c>
      <c r="L9" s="9">
        <v>72518</v>
      </c>
      <c r="M9" s="9">
        <v>74825</v>
      </c>
      <c r="N9" s="9">
        <v>106807</v>
      </c>
      <c r="O9" s="9">
        <v>113457</v>
      </c>
      <c r="P9" s="9">
        <v>179330</v>
      </c>
      <c r="Q9" s="9">
        <v>192988</v>
      </c>
      <c r="R9" s="9">
        <v>272819</v>
      </c>
      <c r="S9" s="12">
        <v>265919</v>
      </c>
      <c r="T9" s="12">
        <v>344051</v>
      </c>
      <c r="U9" s="12">
        <v>374332</v>
      </c>
      <c r="V9" s="12">
        <v>344683</v>
      </c>
      <c r="W9" s="12">
        <v>384848</v>
      </c>
      <c r="X9" s="12">
        <v>376591</v>
      </c>
      <c r="Y9" s="12">
        <v>407082</v>
      </c>
      <c r="Z9" s="12">
        <v>449572</v>
      </c>
      <c r="AA9" s="12">
        <v>550957</v>
      </c>
      <c r="AB9" s="12">
        <v>691298</v>
      </c>
      <c r="AC9" s="12">
        <v>632054</v>
      </c>
      <c r="AD9" s="12">
        <v>669992</v>
      </c>
      <c r="AE9" s="12">
        <v>775345</v>
      </c>
      <c r="AF9" s="12">
        <v>776641</v>
      </c>
      <c r="AG9" s="24">
        <v>815623</v>
      </c>
      <c r="AH9" s="24">
        <v>818760</v>
      </c>
      <c r="AI9" s="12">
        <v>823940</v>
      </c>
      <c r="AJ9" s="12">
        <v>892127</v>
      </c>
      <c r="AK9" s="12">
        <v>1026220</v>
      </c>
      <c r="AL9" s="12">
        <v>957288</v>
      </c>
      <c r="AM9" s="12">
        <v>969377</v>
      </c>
      <c r="AN9" s="25">
        <v>978473</v>
      </c>
      <c r="AO9" s="25">
        <v>1042954</v>
      </c>
      <c r="AP9" s="12">
        <v>1100328</v>
      </c>
      <c r="AQ9" s="13">
        <v>1088672.9210000001</v>
      </c>
      <c r="AR9" s="12">
        <v>1118016</v>
      </c>
      <c r="AS9" s="12">
        <v>1162194</v>
      </c>
      <c r="AT9" s="12">
        <v>1167537</v>
      </c>
      <c r="AU9" s="12">
        <v>1214819.7720000001</v>
      </c>
      <c r="AV9" s="12">
        <v>1407875.152</v>
      </c>
      <c r="AW9" s="12">
        <v>1685067.4890000001</v>
      </c>
      <c r="AX9" s="12">
        <v>1961808.3419999999</v>
      </c>
      <c r="AY9" s="58">
        <v>1581208.946</v>
      </c>
      <c r="AZ9" s="39">
        <v>0</v>
      </c>
      <c r="BA9" s="39">
        <v>0</v>
      </c>
      <c r="BB9" s="39">
        <v>1581208.946</v>
      </c>
      <c r="BC9" s="58">
        <v>1423842.3419999999</v>
      </c>
      <c r="BD9" s="39">
        <v>118743.545</v>
      </c>
      <c r="BE9" s="39">
        <v>0</v>
      </c>
      <c r="BF9" s="39">
        <v>1542585.8870000001</v>
      </c>
      <c r="BG9" s="58">
        <v>1424917.05</v>
      </c>
      <c r="BH9" s="39">
        <v>118743.545</v>
      </c>
      <c r="BI9" s="39">
        <v>0</v>
      </c>
      <c r="BJ9" s="39">
        <v>1543660.595</v>
      </c>
      <c r="BK9" s="58">
        <v>1494583.182</v>
      </c>
      <c r="BL9" s="39">
        <v>0</v>
      </c>
      <c r="BM9" s="39">
        <v>0</v>
      </c>
      <c r="BN9" s="39">
        <v>1494583.182</v>
      </c>
      <c r="BO9" s="164">
        <v>1405063.916</v>
      </c>
      <c r="BP9" s="165">
        <v>1440862.304</v>
      </c>
      <c r="BQ9" s="149">
        <v>1406898.493</v>
      </c>
      <c r="BR9" s="149">
        <v>1441862.304</v>
      </c>
      <c r="BS9" s="149">
        <v>1465539.719</v>
      </c>
      <c r="BT9" s="198">
        <v>1495279.091</v>
      </c>
      <c r="BU9" s="198">
        <v>1557048</v>
      </c>
      <c r="BV9" s="198">
        <v>1599326.1540000001</v>
      </c>
      <c r="BW9" s="198">
        <v>1658172.9410000001</v>
      </c>
      <c r="BX9" s="198">
        <v>1813568.477</v>
      </c>
      <c r="BY9" s="198">
        <v>1818933.1629999999</v>
      </c>
      <c r="BZ9" s="216"/>
    </row>
    <row r="10" spans="1:78">
      <c r="A10" s="1" t="s">
        <v>12</v>
      </c>
      <c r="B10" s="9">
        <v>13551</v>
      </c>
      <c r="C10" s="9">
        <v>13551</v>
      </c>
      <c r="D10" s="9">
        <v>16599</v>
      </c>
      <c r="E10" s="9">
        <v>16599</v>
      </c>
      <c r="F10" s="9">
        <v>20369</v>
      </c>
      <c r="G10" s="9">
        <v>20369</v>
      </c>
      <c r="H10" s="9">
        <v>28722</v>
      </c>
      <c r="I10" s="9">
        <v>28722</v>
      </c>
      <c r="J10" s="9">
        <v>38985</v>
      </c>
      <c r="K10" s="9">
        <v>44547</v>
      </c>
      <c r="L10" s="9">
        <v>47630</v>
      </c>
      <c r="M10" s="9">
        <v>54922</v>
      </c>
      <c r="N10" s="9">
        <v>52177</v>
      </c>
      <c r="O10" s="9">
        <v>56371</v>
      </c>
      <c r="P10" s="9">
        <v>73411</v>
      </c>
      <c r="Q10" s="9">
        <v>82421</v>
      </c>
      <c r="R10" s="9">
        <v>103202</v>
      </c>
      <c r="S10" s="12">
        <v>114936</v>
      </c>
      <c r="T10" s="12">
        <v>126155</v>
      </c>
      <c r="U10" s="12">
        <v>140319</v>
      </c>
      <c r="V10" s="12">
        <v>169664</v>
      </c>
      <c r="W10" s="12">
        <v>187567</v>
      </c>
      <c r="X10" s="12">
        <v>183980</v>
      </c>
      <c r="Y10" s="12">
        <v>198090</v>
      </c>
      <c r="Z10" s="12">
        <v>197321</v>
      </c>
      <c r="AA10" s="12">
        <v>249025</v>
      </c>
      <c r="AB10" s="12">
        <v>299224</v>
      </c>
      <c r="AC10" s="12">
        <v>270530</v>
      </c>
      <c r="AD10" s="12">
        <v>284333</v>
      </c>
      <c r="AE10" s="12">
        <v>310795</v>
      </c>
      <c r="AF10" s="12">
        <v>320613</v>
      </c>
      <c r="AG10" s="24">
        <v>328904</v>
      </c>
      <c r="AH10" s="24">
        <v>383108</v>
      </c>
      <c r="AI10" s="12">
        <v>407501</v>
      </c>
      <c r="AJ10" s="12">
        <v>418119</v>
      </c>
      <c r="AK10" s="12">
        <v>428862</v>
      </c>
      <c r="AL10" s="12">
        <v>462584</v>
      </c>
      <c r="AM10" s="12">
        <v>486794</v>
      </c>
      <c r="AN10" s="12">
        <v>516675</v>
      </c>
      <c r="AO10" s="12">
        <v>556447</v>
      </c>
      <c r="AP10" s="12">
        <v>605216</v>
      </c>
      <c r="AQ10" s="13">
        <v>636907</v>
      </c>
      <c r="AR10" s="12">
        <v>623806</v>
      </c>
      <c r="AS10" s="12">
        <v>616911</v>
      </c>
      <c r="AT10" s="12">
        <v>667357</v>
      </c>
      <c r="AU10" s="12">
        <v>655270.99800000002</v>
      </c>
      <c r="AV10" s="12">
        <v>752020.51199999999</v>
      </c>
      <c r="AW10" s="12">
        <v>796303.59499999997</v>
      </c>
      <c r="AX10" s="12">
        <v>879882.22972000006</v>
      </c>
      <c r="AY10" s="58">
        <v>887321.22100000002</v>
      </c>
      <c r="AZ10" s="39">
        <v>0</v>
      </c>
      <c r="BA10" s="39">
        <v>0</v>
      </c>
      <c r="BB10" s="39">
        <v>887321.22100000002</v>
      </c>
      <c r="BC10" s="58">
        <v>882692.21299999999</v>
      </c>
      <c r="BD10" s="39">
        <v>13641.365</v>
      </c>
      <c r="BE10" s="39">
        <v>0</v>
      </c>
      <c r="BF10" s="39">
        <v>896333.57799999998</v>
      </c>
      <c r="BG10" s="58">
        <v>901799.21299999999</v>
      </c>
      <c r="BH10" s="39">
        <v>13641.365</v>
      </c>
      <c r="BI10" s="39">
        <v>0</v>
      </c>
      <c r="BJ10" s="39">
        <v>915440.57799999998</v>
      </c>
      <c r="BK10" s="58">
        <v>894531.07799999998</v>
      </c>
      <c r="BL10" s="39">
        <v>0</v>
      </c>
      <c r="BM10" s="39">
        <v>0</v>
      </c>
      <c r="BN10" s="39">
        <v>894531.07799999998</v>
      </c>
      <c r="BO10" s="164">
        <v>906500.78099999996</v>
      </c>
      <c r="BP10" s="165">
        <v>851971.70499999996</v>
      </c>
      <c r="BQ10" s="149">
        <v>1015018.606</v>
      </c>
      <c r="BR10" s="149">
        <v>1001496.233</v>
      </c>
      <c r="BS10" s="149">
        <v>991527.821</v>
      </c>
      <c r="BT10" s="198">
        <v>989276.90700000001</v>
      </c>
      <c r="BU10" s="198">
        <v>974616</v>
      </c>
      <c r="BV10" s="198">
        <v>982187.68099999998</v>
      </c>
      <c r="BW10" s="198">
        <v>996489.94299999997</v>
      </c>
      <c r="BX10" s="198">
        <v>1033891.23</v>
      </c>
      <c r="BY10" s="198">
        <v>992064.50399999996</v>
      </c>
      <c r="BZ10" s="216"/>
    </row>
    <row r="11" spans="1:78">
      <c r="A11" s="1" t="s">
        <v>13</v>
      </c>
      <c r="B11" s="9">
        <v>3731</v>
      </c>
      <c r="C11" s="9">
        <v>3734</v>
      </c>
      <c r="D11" s="9">
        <v>4368</v>
      </c>
      <c r="E11" s="9">
        <v>5094</v>
      </c>
      <c r="F11" s="9">
        <v>5831</v>
      </c>
      <c r="G11" s="9">
        <v>6493</v>
      </c>
      <c r="H11" s="9">
        <v>7390</v>
      </c>
      <c r="I11" s="9">
        <v>8740</v>
      </c>
      <c r="J11" s="9">
        <v>11313</v>
      </c>
      <c r="K11" s="9">
        <v>14095</v>
      </c>
      <c r="L11" s="9">
        <v>16933</v>
      </c>
      <c r="M11" s="9">
        <v>20230</v>
      </c>
      <c r="N11" s="9">
        <v>23091</v>
      </c>
      <c r="O11" s="9">
        <v>25887</v>
      </c>
      <c r="P11" s="9">
        <v>33573</v>
      </c>
      <c r="Q11" s="9">
        <v>37206</v>
      </c>
      <c r="R11" s="9">
        <v>41966</v>
      </c>
      <c r="S11" s="12">
        <v>43311</v>
      </c>
      <c r="T11" s="12">
        <v>44190</v>
      </c>
      <c r="U11" s="12">
        <v>48831</v>
      </c>
      <c r="V11" s="12">
        <v>53273</v>
      </c>
      <c r="W11" s="12">
        <v>63811</v>
      </c>
      <c r="X11" s="12">
        <v>72125</v>
      </c>
      <c r="Y11" s="12">
        <v>76900</v>
      </c>
      <c r="Z11" s="12">
        <v>77792</v>
      </c>
      <c r="AA11" s="12">
        <v>84940</v>
      </c>
      <c r="AB11" s="12">
        <v>91411</v>
      </c>
      <c r="AC11" s="12">
        <v>96797</v>
      </c>
      <c r="AD11" s="12">
        <v>101339</v>
      </c>
      <c r="AE11" s="12">
        <v>107515</v>
      </c>
      <c r="AF11" s="12">
        <v>115541</v>
      </c>
      <c r="AG11" s="24">
        <v>117429</v>
      </c>
      <c r="AH11" s="24">
        <v>121011</v>
      </c>
      <c r="AI11" s="12">
        <v>122469</v>
      </c>
      <c r="AJ11" s="12">
        <v>125969</v>
      </c>
      <c r="AK11" s="12">
        <v>137432</v>
      </c>
      <c r="AL11" s="12">
        <v>143052</v>
      </c>
      <c r="AM11" s="12">
        <v>148471</v>
      </c>
      <c r="AN11" s="25">
        <v>155128</v>
      </c>
      <c r="AO11" s="25">
        <v>164115</v>
      </c>
      <c r="AP11" s="12">
        <v>175621</v>
      </c>
      <c r="AQ11" s="13">
        <v>185840</v>
      </c>
      <c r="AR11" s="12">
        <v>186398</v>
      </c>
      <c r="AS11" s="12">
        <v>188192</v>
      </c>
      <c r="AT11" s="12">
        <v>190289</v>
      </c>
      <c r="AU11" s="12">
        <v>203478</v>
      </c>
      <c r="AV11" s="12">
        <v>216419</v>
      </c>
      <c r="AW11" s="12">
        <v>233226</v>
      </c>
      <c r="AX11" s="12">
        <v>243130</v>
      </c>
      <c r="AY11" s="58">
        <v>243840.16500000001</v>
      </c>
      <c r="AZ11" s="39">
        <v>0</v>
      </c>
      <c r="BA11" s="39">
        <v>0</v>
      </c>
      <c r="BB11" s="39">
        <v>243840.16500000001</v>
      </c>
      <c r="BC11" s="58">
        <v>226645.56</v>
      </c>
      <c r="BD11" s="39">
        <v>15873</v>
      </c>
      <c r="BE11" s="39">
        <v>0</v>
      </c>
      <c r="BF11" s="39">
        <v>242518.56</v>
      </c>
      <c r="BG11" s="58">
        <v>212455.8</v>
      </c>
      <c r="BH11" s="39">
        <v>0</v>
      </c>
      <c r="BI11" s="39">
        <v>0</v>
      </c>
      <c r="BJ11" s="39">
        <v>212455.8</v>
      </c>
      <c r="BK11" s="58">
        <v>213193.7</v>
      </c>
      <c r="BL11" s="39">
        <v>0</v>
      </c>
      <c r="BM11" s="39">
        <v>0</v>
      </c>
      <c r="BN11" s="39">
        <v>213193.7</v>
      </c>
      <c r="BO11" s="164">
        <v>216492.7</v>
      </c>
      <c r="BP11" s="165">
        <v>227606.2</v>
      </c>
      <c r="BQ11" s="149">
        <v>216492.7</v>
      </c>
      <c r="BR11" s="149">
        <v>227606.2</v>
      </c>
      <c r="BS11" s="149">
        <v>226594.1</v>
      </c>
      <c r="BT11" s="198">
        <v>230005.7</v>
      </c>
      <c r="BU11" s="198">
        <v>234723</v>
      </c>
      <c r="BV11" s="198">
        <v>237069.5</v>
      </c>
      <c r="BW11" s="198">
        <v>237443.8</v>
      </c>
      <c r="BX11" s="198">
        <v>247080.7</v>
      </c>
      <c r="BY11" s="198">
        <v>252761.60000000001</v>
      </c>
      <c r="BZ11" s="216"/>
    </row>
    <row r="12" spans="1:78">
      <c r="A12" s="1" t="s">
        <v>14</v>
      </c>
      <c r="B12" s="9">
        <v>40392</v>
      </c>
      <c r="C12" s="9">
        <v>41412</v>
      </c>
      <c r="D12" s="9">
        <v>51438</v>
      </c>
      <c r="E12" s="9">
        <v>53452</v>
      </c>
      <c r="F12" s="9">
        <v>68143</v>
      </c>
      <c r="G12" s="9">
        <v>75695</v>
      </c>
      <c r="H12" s="9">
        <v>95476</v>
      </c>
      <c r="I12" s="9">
        <v>95477</v>
      </c>
      <c r="J12" s="9">
        <v>128109</v>
      </c>
      <c r="K12" s="9">
        <v>156645</v>
      </c>
      <c r="L12" s="9">
        <v>198438</v>
      </c>
      <c r="M12" s="9">
        <v>241356</v>
      </c>
      <c r="N12" s="9">
        <v>247540</v>
      </c>
      <c r="O12" s="9">
        <v>302112</v>
      </c>
      <c r="P12" s="9">
        <v>346056</v>
      </c>
      <c r="Q12" s="9">
        <v>412299</v>
      </c>
      <c r="R12" s="9">
        <v>410952</v>
      </c>
      <c r="S12" s="12">
        <v>434857</v>
      </c>
      <c r="T12" s="12">
        <v>489609</v>
      </c>
      <c r="U12" s="12">
        <v>535809</v>
      </c>
      <c r="V12" s="12">
        <v>650334</v>
      </c>
      <c r="W12" s="12">
        <v>718509</v>
      </c>
      <c r="X12" s="12">
        <v>802316</v>
      </c>
      <c r="Y12" s="12">
        <v>905796</v>
      </c>
      <c r="Z12" s="12">
        <v>958331</v>
      </c>
      <c r="AA12" s="12">
        <v>1027005</v>
      </c>
      <c r="AB12" s="12">
        <v>1129854</v>
      </c>
      <c r="AC12" s="12">
        <v>1278584</v>
      </c>
      <c r="AD12" s="12">
        <v>1367174</v>
      </c>
      <c r="AE12" s="12">
        <v>1472625</v>
      </c>
      <c r="AF12" s="12">
        <v>1557091</v>
      </c>
      <c r="AG12" s="24">
        <v>1548285</v>
      </c>
      <c r="AH12" s="24">
        <v>1443318</v>
      </c>
      <c r="AI12" s="12">
        <v>1461341</v>
      </c>
      <c r="AJ12" s="12">
        <v>1585927</v>
      </c>
      <c r="AK12" s="12">
        <v>1701405</v>
      </c>
      <c r="AL12" s="12">
        <v>1830917</v>
      </c>
      <c r="AM12" s="12">
        <v>2017348</v>
      </c>
      <c r="AN12" s="25">
        <v>2285868</v>
      </c>
      <c r="AO12" s="25">
        <v>2501857</v>
      </c>
      <c r="AP12" s="12">
        <v>2639021</v>
      </c>
      <c r="AQ12" s="13">
        <v>2761253</v>
      </c>
      <c r="AR12" s="12">
        <v>2590068</v>
      </c>
      <c r="AS12" s="12">
        <v>2830366</v>
      </c>
      <c r="AT12" s="12">
        <v>2808468</v>
      </c>
      <c r="AU12" s="12">
        <v>3581416.3620000002</v>
      </c>
      <c r="AV12" s="12">
        <v>3843695.2149999999</v>
      </c>
      <c r="AW12" s="12">
        <v>4390185.2060000002</v>
      </c>
      <c r="AX12" s="12">
        <v>4448930.4380000001</v>
      </c>
      <c r="AY12" s="58">
        <v>4107485.7880000002</v>
      </c>
      <c r="AZ12" s="39">
        <v>0</v>
      </c>
      <c r="BA12" s="39">
        <v>0</v>
      </c>
      <c r="BB12" s="39">
        <v>4107485.7880000002</v>
      </c>
      <c r="BC12" s="58">
        <v>3665468.8050000002</v>
      </c>
      <c r="BD12" s="39">
        <v>258218.837</v>
      </c>
      <c r="BE12" s="39">
        <v>34586.324999999997</v>
      </c>
      <c r="BF12" s="39">
        <v>3958273.9670000002</v>
      </c>
      <c r="BG12" s="58">
        <v>3766832.07</v>
      </c>
      <c r="BH12" s="39">
        <v>348196.038</v>
      </c>
      <c r="BI12" s="39">
        <v>2267.9</v>
      </c>
      <c r="BJ12" s="39">
        <v>4117296.0079999999</v>
      </c>
      <c r="BK12" s="58">
        <v>3631070.1009999998</v>
      </c>
      <c r="BL12" s="39">
        <v>0</v>
      </c>
      <c r="BM12" s="39">
        <v>0</v>
      </c>
      <c r="BN12" s="39">
        <v>3631070.1009999998</v>
      </c>
      <c r="BO12" s="164">
        <v>3341628.9709999999</v>
      </c>
      <c r="BP12" s="165">
        <v>3927204.4070000001</v>
      </c>
      <c r="BQ12" s="149">
        <v>3338709.07</v>
      </c>
      <c r="BR12" s="149">
        <v>3925291.4509999999</v>
      </c>
      <c r="BS12" s="149">
        <v>4226714.318</v>
      </c>
      <c r="BT12" s="198">
        <v>4367744.6940000001</v>
      </c>
      <c r="BU12" s="198">
        <v>4537335</v>
      </c>
      <c r="BV12" s="198">
        <v>5037744.2029999997</v>
      </c>
      <c r="BW12" s="198">
        <v>5321883.4560000002</v>
      </c>
      <c r="BX12" s="198">
        <v>5458590.7609999999</v>
      </c>
      <c r="BY12" s="198">
        <v>5691590.4129999997</v>
      </c>
      <c r="BZ12" s="216"/>
    </row>
    <row r="13" spans="1:78">
      <c r="A13" s="1" t="s">
        <v>15</v>
      </c>
      <c r="B13" s="9">
        <v>24058</v>
      </c>
      <c r="C13" s="9">
        <v>26605</v>
      </c>
      <c r="D13" s="9">
        <v>29046</v>
      </c>
      <c r="E13" s="9">
        <v>32162</v>
      </c>
      <c r="F13" s="9">
        <v>35270</v>
      </c>
      <c r="G13" s="9">
        <v>41770</v>
      </c>
      <c r="H13" s="9">
        <v>50859</v>
      </c>
      <c r="I13" s="9">
        <v>59193</v>
      </c>
      <c r="J13" s="9">
        <v>87369</v>
      </c>
      <c r="K13" s="9">
        <v>112524</v>
      </c>
      <c r="L13" s="9">
        <v>124207</v>
      </c>
      <c r="M13" s="9">
        <v>148652</v>
      </c>
      <c r="N13" s="9">
        <v>162953</v>
      </c>
      <c r="O13" s="9">
        <v>177819</v>
      </c>
      <c r="P13" s="9">
        <v>218660</v>
      </c>
      <c r="Q13" s="9">
        <v>237416</v>
      </c>
      <c r="R13" s="9">
        <v>240490</v>
      </c>
      <c r="S13" s="12">
        <v>265561</v>
      </c>
      <c r="T13" s="12">
        <v>302797</v>
      </c>
      <c r="U13" s="12">
        <v>346731</v>
      </c>
      <c r="V13" s="12">
        <v>385132</v>
      </c>
      <c r="W13" s="12">
        <v>431929</v>
      </c>
      <c r="X13" s="12">
        <v>498739</v>
      </c>
      <c r="Y13" s="12">
        <v>534219</v>
      </c>
      <c r="Z13" s="12">
        <v>570170</v>
      </c>
      <c r="AA13" s="12">
        <v>611867</v>
      </c>
      <c r="AB13" s="12">
        <v>666486</v>
      </c>
      <c r="AC13" s="12">
        <v>714004</v>
      </c>
      <c r="AD13" s="12">
        <v>759404</v>
      </c>
      <c r="AE13" s="12">
        <v>812299</v>
      </c>
      <c r="AF13" s="12">
        <v>884669</v>
      </c>
      <c r="AG13" s="24">
        <v>961283</v>
      </c>
      <c r="AH13" s="24">
        <v>874320</v>
      </c>
      <c r="AI13" s="12">
        <v>941363</v>
      </c>
      <c r="AJ13" s="12">
        <v>1034858</v>
      </c>
      <c r="AK13" s="12">
        <v>1124629</v>
      </c>
      <c r="AL13" s="12">
        <v>1222912</v>
      </c>
      <c r="AM13" s="12">
        <v>1302566</v>
      </c>
      <c r="AN13" s="25">
        <v>1383858</v>
      </c>
      <c r="AO13" s="25">
        <v>1483818</v>
      </c>
      <c r="AP13" s="12">
        <v>1553588</v>
      </c>
      <c r="AQ13" s="13">
        <v>1600329</v>
      </c>
      <c r="AR13" s="12">
        <v>1707734</v>
      </c>
      <c r="AS13" s="12">
        <v>2131583</v>
      </c>
      <c r="AT13" s="12">
        <v>1891270</v>
      </c>
      <c r="AU13" s="12">
        <v>2466928.2080000001</v>
      </c>
      <c r="AV13" s="12">
        <v>2637670.1329999999</v>
      </c>
      <c r="AW13" s="12">
        <v>2774268.0320000001</v>
      </c>
      <c r="AX13" s="12">
        <v>2959753.8960000002</v>
      </c>
      <c r="AY13" s="58">
        <v>3144002.253</v>
      </c>
      <c r="AZ13" s="39">
        <v>19304.452000000001</v>
      </c>
      <c r="BA13" s="39">
        <v>0</v>
      </c>
      <c r="BB13" s="39">
        <v>3163306.7050000001</v>
      </c>
      <c r="BC13" s="58">
        <v>2608182.9909999999</v>
      </c>
      <c r="BD13" s="39">
        <v>327791.3</v>
      </c>
      <c r="BE13" s="39">
        <v>27330.575000000001</v>
      </c>
      <c r="BF13" s="39">
        <v>2963304.8659999999</v>
      </c>
      <c r="BG13" s="58">
        <v>2899569.44</v>
      </c>
      <c r="BH13" s="39">
        <v>0</v>
      </c>
      <c r="BI13" s="39">
        <v>57298.847000000002</v>
      </c>
      <c r="BJ13" s="39">
        <v>2956868.287</v>
      </c>
      <c r="BK13" s="58">
        <v>2635156.7740000002</v>
      </c>
      <c r="BL13" s="39">
        <v>0</v>
      </c>
      <c r="BM13" s="39">
        <v>74232.911999999997</v>
      </c>
      <c r="BN13" s="39">
        <v>2709389.6860000002</v>
      </c>
      <c r="BO13" s="164">
        <v>2757055.5559999999</v>
      </c>
      <c r="BP13" s="166">
        <v>2787682.2340000002</v>
      </c>
      <c r="BQ13" s="149">
        <v>2624294.318</v>
      </c>
      <c r="BR13" s="149">
        <v>2790040.1439999999</v>
      </c>
      <c r="BS13" s="149">
        <v>2897661.906</v>
      </c>
      <c r="BT13" s="198">
        <v>3044261.6940000001</v>
      </c>
      <c r="BU13" s="198">
        <v>3210407</v>
      </c>
      <c r="BV13" s="198">
        <v>3443626.4019999998</v>
      </c>
      <c r="BW13" s="198">
        <v>3672159.7429999998</v>
      </c>
      <c r="BX13" s="198">
        <v>3849017.4279999998</v>
      </c>
      <c r="BY13" s="198">
        <v>3663963.4509999999</v>
      </c>
      <c r="BZ13" s="216"/>
    </row>
    <row r="14" spans="1:78">
      <c r="A14" s="1" t="s">
        <v>16</v>
      </c>
      <c r="B14" s="9">
        <v>14954</v>
      </c>
      <c r="C14" s="9">
        <v>19672</v>
      </c>
      <c r="D14" s="9">
        <v>24491</v>
      </c>
      <c r="E14" s="9">
        <v>29573</v>
      </c>
      <c r="F14" s="9">
        <v>32164</v>
      </c>
      <c r="G14" s="9">
        <v>42782</v>
      </c>
      <c r="H14" s="9">
        <v>49507</v>
      </c>
      <c r="I14" s="9">
        <v>63166</v>
      </c>
      <c r="J14" s="9">
        <v>74371</v>
      </c>
      <c r="K14" s="9">
        <v>82350</v>
      </c>
      <c r="L14" s="9">
        <v>95478</v>
      </c>
      <c r="M14" s="9">
        <v>96616</v>
      </c>
      <c r="N14" s="9">
        <v>108661</v>
      </c>
      <c r="O14" s="9">
        <v>123291</v>
      </c>
      <c r="P14" s="9">
        <v>131118</v>
      </c>
      <c r="Q14" s="9">
        <v>153760</v>
      </c>
      <c r="R14" s="9">
        <v>169691</v>
      </c>
      <c r="S14" s="12">
        <v>205861</v>
      </c>
      <c r="T14" s="12">
        <v>217405</v>
      </c>
      <c r="U14" s="12">
        <v>272909</v>
      </c>
      <c r="V14" s="12">
        <v>299918</v>
      </c>
      <c r="W14" s="12">
        <v>307572</v>
      </c>
      <c r="X14" s="12">
        <v>339632</v>
      </c>
      <c r="Y14" s="12">
        <v>366969</v>
      </c>
      <c r="Z14" s="12">
        <v>400529</v>
      </c>
      <c r="AA14" s="12">
        <v>407906</v>
      </c>
      <c r="AB14" s="12">
        <v>432827</v>
      </c>
      <c r="AC14" s="12">
        <v>458967</v>
      </c>
      <c r="AD14" s="12">
        <v>494949</v>
      </c>
      <c r="AE14" s="12">
        <v>519683</v>
      </c>
      <c r="AF14" s="12">
        <v>550328</v>
      </c>
      <c r="AG14" s="24">
        <v>609228</v>
      </c>
      <c r="AH14" s="24">
        <v>639422</v>
      </c>
      <c r="AI14" s="12">
        <v>609659</v>
      </c>
      <c r="AJ14" s="12">
        <v>630276</v>
      </c>
      <c r="AK14" s="12">
        <v>657609</v>
      </c>
      <c r="AL14" s="12">
        <v>678395</v>
      </c>
      <c r="AM14" s="12">
        <v>707323</v>
      </c>
      <c r="AN14" s="25">
        <v>768008</v>
      </c>
      <c r="AO14" s="25">
        <v>888700</v>
      </c>
      <c r="AP14" s="12">
        <v>925506</v>
      </c>
      <c r="AQ14" s="13">
        <v>1001625</v>
      </c>
      <c r="AR14" s="12">
        <v>1039117</v>
      </c>
      <c r="AS14" s="12">
        <v>1071006</v>
      </c>
      <c r="AT14" s="12">
        <v>1104797</v>
      </c>
      <c r="AU14" s="12">
        <v>1076740.3999999999</v>
      </c>
      <c r="AV14" s="12">
        <v>1207616</v>
      </c>
      <c r="AW14" s="12">
        <v>1253992</v>
      </c>
      <c r="AX14" s="12">
        <v>1320540</v>
      </c>
      <c r="AY14" s="58">
        <v>1282618.2549999999</v>
      </c>
      <c r="AZ14" s="39">
        <v>0</v>
      </c>
      <c r="BA14" s="39">
        <v>0</v>
      </c>
      <c r="BB14" s="39">
        <v>1282618.2549999999</v>
      </c>
      <c r="BC14" s="58">
        <v>1214579.9439999999</v>
      </c>
      <c r="BD14" s="39">
        <v>70000</v>
      </c>
      <c r="BE14" s="39">
        <v>0</v>
      </c>
      <c r="BF14" s="39">
        <v>1284579.9439999999</v>
      </c>
      <c r="BG14" s="58">
        <v>1230451.419</v>
      </c>
      <c r="BH14" s="39">
        <v>57272.6</v>
      </c>
      <c r="BI14" s="39">
        <v>0</v>
      </c>
      <c r="BJ14" s="39">
        <v>1287724.0190000001</v>
      </c>
      <c r="BK14" s="58">
        <v>1237726.2320000001</v>
      </c>
      <c r="BL14" s="39">
        <v>0</v>
      </c>
      <c r="BM14" s="39">
        <v>0</v>
      </c>
      <c r="BN14" s="39">
        <v>1237726.2320000001</v>
      </c>
      <c r="BO14" s="164">
        <v>1178977</v>
      </c>
      <c r="BP14" s="165">
        <v>1180322.1000000001</v>
      </c>
      <c r="BQ14" s="149">
        <v>1187665.8030000001</v>
      </c>
      <c r="BR14" s="149">
        <v>1194881.2849999999</v>
      </c>
      <c r="BS14" s="149">
        <v>1171138.6000000001</v>
      </c>
      <c r="BT14" s="198">
        <v>1177003.8500000001</v>
      </c>
      <c r="BU14" s="198">
        <v>1170767</v>
      </c>
      <c r="BV14" s="198">
        <v>1173159.1000000001</v>
      </c>
      <c r="BW14" s="198">
        <v>1130259.7</v>
      </c>
      <c r="BX14" s="198">
        <v>1127501.8</v>
      </c>
      <c r="BY14" s="198">
        <v>1178170.8999999999</v>
      </c>
      <c r="BZ14" s="216"/>
    </row>
    <row r="15" spans="1:78">
      <c r="A15" s="1" t="s">
        <v>17</v>
      </c>
      <c r="B15" s="9">
        <v>40062</v>
      </c>
      <c r="C15" s="9">
        <v>44557</v>
      </c>
      <c r="D15" s="9">
        <v>48316</v>
      </c>
      <c r="E15" s="9">
        <v>46760</v>
      </c>
      <c r="F15" s="9">
        <v>55847</v>
      </c>
      <c r="G15" s="9">
        <v>65031</v>
      </c>
      <c r="H15" s="9">
        <v>73318</v>
      </c>
      <c r="I15" s="9">
        <v>87139</v>
      </c>
      <c r="J15" s="9">
        <v>93123</v>
      </c>
      <c r="K15" s="9">
        <v>99222</v>
      </c>
      <c r="L15" s="9">
        <v>99352</v>
      </c>
      <c r="M15" s="9">
        <v>121813</v>
      </c>
      <c r="N15" s="9">
        <v>139916</v>
      </c>
      <c r="O15" s="9">
        <v>146664</v>
      </c>
      <c r="P15" s="9">
        <v>158855</v>
      </c>
      <c r="Q15" s="9">
        <v>185531</v>
      </c>
      <c r="R15" s="9">
        <v>198996</v>
      </c>
      <c r="S15" s="12">
        <v>214340</v>
      </c>
      <c r="T15" s="12">
        <v>242469</v>
      </c>
      <c r="U15" s="12">
        <v>278954</v>
      </c>
      <c r="V15" s="12">
        <v>330008</v>
      </c>
      <c r="W15" s="12">
        <v>398325</v>
      </c>
      <c r="X15" s="12">
        <v>454754</v>
      </c>
      <c r="Y15" s="12">
        <v>501255</v>
      </c>
      <c r="Z15" s="12">
        <v>503086</v>
      </c>
      <c r="AA15" s="12">
        <v>550707</v>
      </c>
      <c r="AB15" s="12">
        <v>539736</v>
      </c>
      <c r="AC15" s="12">
        <v>499569</v>
      </c>
      <c r="AD15" s="12">
        <v>494506</v>
      </c>
      <c r="AE15" s="12">
        <v>483034</v>
      </c>
      <c r="AF15" s="12">
        <v>527037</v>
      </c>
      <c r="AG15" s="24">
        <v>585703</v>
      </c>
      <c r="AH15" s="24">
        <v>589209</v>
      </c>
      <c r="AI15" s="12">
        <v>575641</v>
      </c>
      <c r="AJ15" s="12">
        <v>567579</v>
      </c>
      <c r="AK15" s="12">
        <v>589578</v>
      </c>
      <c r="AL15" s="12">
        <v>593858</v>
      </c>
      <c r="AM15" s="12">
        <v>645904</v>
      </c>
      <c r="AN15" s="25">
        <v>769680</v>
      </c>
      <c r="AO15" s="25">
        <v>859036</v>
      </c>
      <c r="AP15" s="12">
        <v>882798</v>
      </c>
      <c r="AQ15" s="13">
        <v>880064</v>
      </c>
      <c r="AR15" s="12">
        <v>997813</v>
      </c>
      <c r="AS15" s="12">
        <v>1158608</v>
      </c>
      <c r="AT15" s="12">
        <v>1208995</v>
      </c>
      <c r="AU15" s="12">
        <v>1287848.7879999999</v>
      </c>
      <c r="AV15" s="12">
        <v>1285481.3370000001</v>
      </c>
      <c r="AW15" s="12">
        <v>1459847.3370000001</v>
      </c>
      <c r="AX15" s="12">
        <v>1707668.3370000001</v>
      </c>
      <c r="AY15" s="58">
        <v>1706364.8060000001</v>
      </c>
      <c r="AZ15" s="39">
        <v>0</v>
      </c>
      <c r="BA15" s="39">
        <v>0</v>
      </c>
      <c r="BB15" s="39">
        <v>1706364.8060000001</v>
      </c>
      <c r="BC15" s="58">
        <v>1303919.7379999999</v>
      </c>
      <c r="BD15" s="39">
        <v>189700</v>
      </c>
      <c r="BE15" s="39">
        <v>0</v>
      </c>
      <c r="BF15" s="39">
        <v>1493619.7379999999</v>
      </c>
      <c r="BG15" s="58">
        <v>1292584.372</v>
      </c>
      <c r="BH15" s="39">
        <v>289592.48</v>
      </c>
      <c r="BI15" s="39">
        <v>0</v>
      </c>
      <c r="BJ15" s="39">
        <v>1582176.852</v>
      </c>
      <c r="BK15" s="58">
        <v>1237070.3970000001</v>
      </c>
      <c r="BL15" s="39">
        <v>0</v>
      </c>
      <c r="BM15" s="39">
        <v>0</v>
      </c>
      <c r="BN15" s="39">
        <v>1237070.3970000001</v>
      </c>
      <c r="BO15" s="164">
        <v>1175660.2579999999</v>
      </c>
      <c r="BP15" s="165">
        <v>1119337.996</v>
      </c>
      <c r="BQ15" s="149">
        <v>1174061.9879999999</v>
      </c>
      <c r="BR15" s="149">
        <v>1125250.8319999999</v>
      </c>
      <c r="BS15" s="149">
        <v>1131183.764</v>
      </c>
      <c r="BT15" s="198">
        <v>1179534.7830000001</v>
      </c>
      <c r="BU15" s="198">
        <v>1083387</v>
      </c>
      <c r="BV15" s="198">
        <v>1159690.6610000001</v>
      </c>
      <c r="BW15" s="198">
        <v>1177144.2069999999</v>
      </c>
      <c r="BX15" s="198">
        <v>1213741.791</v>
      </c>
      <c r="BY15" s="198">
        <v>1228481.017</v>
      </c>
      <c r="BZ15" s="216"/>
    </row>
    <row r="16" spans="1:78">
      <c r="A16" s="1" t="s">
        <v>18</v>
      </c>
      <c r="B16" s="9">
        <v>23818</v>
      </c>
      <c r="C16" s="9">
        <v>25166</v>
      </c>
      <c r="D16" s="9">
        <v>27208</v>
      </c>
      <c r="E16" s="9">
        <v>30678</v>
      </c>
      <c r="F16" s="9">
        <v>34812</v>
      </c>
      <c r="G16" s="9">
        <v>39177</v>
      </c>
      <c r="H16" s="9">
        <v>48275</v>
      </c>
      <c r="I16" s="9">
        <v>61567</v>
      </c>
      <c r="J16" s="9">
        <v>67700</v>
      </c>
      <c r="K16" s="9">
        <v>79742</v>
      </c>
      <c r="L16" s="9">
        <v>92132</v>
      </c>
      <c r="M16" s="9">
        <v>120961</v>
      </c>
      <c r="N16" s="9">
        <v>141913</v>
      </c>
      <c r="O16" s="9">
        <v>159156</v>
      </c>
      <c r="P16" s="9">
        <v>172826</v>
      </c>
      <c r="Q16" s="9">
        <v>208960</v>
      </c>
      <c r="R16" s="9">
        <v>207451</v>
      </c>
      <c r="S16" s="12">
        <v>244865</v>
      </c>
      <c r="T16" s="13">
        <v>281230</v>
      </c>
      <c r="U16" s="12">
        <v>292755</v>
      </c>
      <c r="V16" s="12">
        <v>323732</v>
      </c>
      <c r="W16" s="12">
        <v>367701</v>
      </c>
      <c r="X16" s="12">
        <v>385949</v>
      </c>
      <c r="Y16" s="12">
        <v>432653</v>
      </c>
      <c r="Z16" s="12">
        <v>437028</v>
      </c>
      <c r="AA16" s="12">
        <v>487691</v>
      </c>
      <c r="AB16" s="12">
        <v>531986</v>
      </c>
      <c r="AC16" s="12">
        <v>569975</v>
      </c>
      <c r="AD16" s="12">
        <v>614605</v>
      </c>
      <c r="AE16" s="12">
        <v>700598</v>
      </c>
      <c r="AF16" s="12">
        <v>822334.7</v>
      </c>
      <c r="AG16" s="24">
        <v>809926</v>
      </c>
      <c r="AH16" s="24">
        <v>715907</v>
      </c>
      <c r="AI16" s="12">
        <v>751771</v>
      </c>
      <c r="AJ16" s="12">
        <v>748676</v>
      </c>
      <c r="AK16" s="12">
        <v>789029</v>
      </c>
      <c r="AL16" s="12">
        <v>818080</v>
      </c>
      <c r="AM16" s="12">
        <v>844373</v>
      </c>
      <c r="AN16" s="25">
        <v>876803</v>
      </c>
      <c r="AO16" s="25">
        <v>942748</v>
      </c>
      <c r="AP16" s="12">
        <v>1042834</v>
      </c>
      <c r="AQ16" s="13">
        <v>1174619</v>
      </c>
      <c r="AR16" s="12">
        <v>1282883</v>
      </c>
      <c r="AS16" s="12">
        <v>1216837</v>
      </c>
      <c r="AT16" s="12">
        <v>1140033</v>
      </c>
      <c r="AU16" s="12">
        <v>1185321.898</v>
      </c>
      <c r="AV16" s="12">
        <v>1272254.9890000001</v>
      </c>
      <c r="AW16" s="12">
        <v>1450214.753</v>
      </c>
      <c r="AX16" s="12">
        <v>1555048.3659999999</v>
      </c>
      <c r="AY16" s="58">
        <v>1613101.952</v>
      </c>
      <c r="AZ16" s="39">
        <v>0</v>
      </c>
      <c r="BA16" s="39">
        <v>0</v>
      </c>
      <c r="BB16" s="39">
        <v>1613101.952</v>
      </c>
      <c r="BC16" s="58">
        <v>1600560.142</v>
      </c>
      <c r="BD16" s="39">
        <v>0</v>
      </c>
      <c r="BE16" s="39">
        <v>0</v>
      </c>
      <c r="BF16" s="39">
        <v>1600560.142</v>
      </c>
      <c r="BG16" s="58">
        <v>1615986.639</v>
      </c>
      <c r="BH16" s="39">
        <v>0</v>
      </c>
      <c r="BI16" s="39">
        <v>0</v>
      </c>
      <c r="BJ16" s="39">
        <v>1615986.639</v>
      </c>
      <c r="BK16" s="58">
        <v>1609179.797</v>
      </c>
      <c r="BL16" s="39">
        <v>0</v>
      </c>
      <c r="BM16" s="39">
        <v>0</v>
      </c>
      <c r="BN16" s="39">
        <v>1609179.797</v>
      </c>
      <c r="BO16" s="164">
        <v>1612475.87</v>
      </c>
      <c r="BP16" s="166">
        <v>1742661.5630000001</v>
      </c>
      <c r="BQ16" s="149">
        <v>1617306.1839999999</v>
      </c>
      <c r="BR16" s="149">
        <v>1718546.477</v>
      </c>
      <c r="BS16" s="149">
        <v>1833600.977</v>
      </c>
      <c r="BT16" s="198">
        <v>1861706.8459999999</v>
      </c>
      <c r="BU16" s="198">
        <v>1983513</v>
      </c>
      <c r="BV16" s="198">
        <v>1991588.78</v>
      </c>
      <c r="BW16" s="198">
        <v>2068804.0919999999</v>
      </c>
      <c r="BX16" s="198">
        <v>2190362.77</v>
      </c>
      <c r="BY16" s="198">
        <v>2156413.4739999999</v>
      </c>
      <c r="BZ16" s="216"/>
    </row>
    <row r="17" spans="1:78">
      <c r="A17" s="1" t="s">
        <v>19</v>
      </c>
      <c r="B17" s="9">
        <v>15118</v>
      </c>
      <c r="C17" s="9">
        <v>18347</v>
      </c>
      <c r="D17" s="9">
        <v>18347</v>
      </c>
      <c r="E17" s="9">
        <v>19863</v>
      </c>
      <c r="F17" s="9">
        <v>19873</v>
      </c>
      <c r="G17" s="9">
        <v>25931</v>
      </c>
      <c r="H17" s="9">
        <v>25931</v>
      </c>
      <c r="I17" s="9">
        <v>36720</v>
      </c>
      <c r="J17" s="9">
        <v>36720</v>
      </c>
      <c r="K17" s="9">
        <v>47804</v>
      </c>
      <c r="L17" s="9">
        <v>51920</v>
      </c>
      <c r="M17" s="9">
        <v>72189</v>
      </c>
      <c r="N17" s="9">
        <v>84112</v>
      </c>
      <c r="O17" s="9">
        <v>97100</v>
      </c>
      <c r="P17" s="9">
        <v>112868</v>
      </c>
      <c r="Q17" s="9">
        <v>130729</v>
      </c>
      <c r="R17" s="9">
        <v>149363</v>
      </c>
      <c r="S17" s="12">
        <v>154117</v>
      </c>
      <c r="T17" s="12">
        <v>186668</v>
      </c>
      <c r="U17" s="12">
        <v>219044</v>
      </c>
      <c r="V17" s="12">
        <v>233834</v>
      </c>
      <c r="W17" s="12">
        <v>261409</v>
      </c>
      <c r="X17" s="12">
        <v>300696</v>
      </c>
      <c r="Y17" s="12">
        <v>296521</v>
      </c>
      <c r="Z17" s="12">
        <v>345567</v>
      </c>
      <c r="AA17" s="12">
        <v>338906</v>
      </c>
      <c r="AB17" s="12">
        <v>371687</v>
      </c>
      <c r="AC17" s="12">
        <v>326353</v>
      </c>
      <c r="AD17" s="12">
        <v>360036</v>
      </c>
      <c r="AE17" s="12">
        <v>425671</v>
      </c>
      <c r="AF17" s="12">
        <v>432971</v>
      </c>
      <c r="AG17" s="24">
        <v>398467</v>
      </c>
      <c r="AH17" s="24">
        <v>369458</v>
      </c>
      <c r="AI17" s="12">
        <v>434246</v>
      </c>
      <c r="AJ17" s="12">
        <v>458989</v>
      </c>
      <c r="AK17" s="12">
        <v>617024</v>
      </c>
      <c r="AL17" s="12">
        <v>627107</v>
      </c>
      <c r="AM17" s="12">
        <v>635397</v>
      </c>
      <c r="AN17" s="25">
        <v>728174</v>
      </c>
      <c r="AO17" s="25">
        <v>751195</v>
      </c>
      <c r="AP17" s="12">
        <v>873562</v>
      </c>
      <c r="AQ17" s="13">
        <v>824717</v>
      </c>
      <c r="AR17" s="12">
        <v>765014</v>
      </c>
      <c r="AS17" s="12">
        <v>765185</v>
      </c>
      <c r="AT17" s="12">
        <v>795963</v>
      </c>
      <c r="AU17" s="12">
        <v>761417.56299999997</v>
      </c>
      <c r="AV17" s="12">
        <v>772365.10499999998</v>
      </c>
      <c r="AW17" s="12">
        <v>879465.90399999998</v>
      </c>
      <c r="AX17" s="12">
        <v>1045937.317</v>
      </c>
      <c r="AY17" s="58">
        <v>978760.45908000006</v>
      </c>
      <c r="AZ17" s="39">
        <v>0</v>
      </c>
      <c r="BA17" s="39">
        <v>0</v>
      </c>
      <c r="BB17" s="39">
        <v>978760.45908000006</v>
      </c>
      <c r="BC17" s="58">
        <v>1006477.155</v>
      </c>
      <c r="BD17" s="39">
        <v>49714.661999999997</v>
      </c>
      <c r="BE17" s="39">
        <v>13731.361999999999</v>
      </c>
      <c r="BF17" s="39">
        <v>1069923.179</v>
      </c>
      <c r="BG17" s="58">
        <v>932494.90700000001</v>
      </c>
      <c r="BH17" s="39">
        <v>76367.525999999998</v>
      </c>
      <c r="BI17" s="39">
        <v>9831.3619999999992</v>
      </c>
      <c r="BJ17" s="39">
        <v>1018693.795</v>
      </c>
      <c r="BK17" s="58">
        <v>954183.79500000004</v>
      </c>
      <c r="BL17" s="39">
        <v>0</v>
      </c>
      <c r="BM17" s="39">
        <v>0</v>
      </c>
      <c r="BN17" s="39">
        <v>954183.79500000004</v>
      </c>
      <c r="BO17" s="164">
        <v>924952.65399999998</v>
      </c>
      <c r="BP17" s="165">
        <v>973846.87600000005</v>
      </c>
      <c r="BQ17" s="149">
        <v>924952.65399999998</v>
      </c>
      <c r="BR17" s="149">
        <v>973846.87600000005</v>
      </c>
      <c r="BS17" s="149">
        <v>1009235.634</v>
      </c>
      <c r="BT17" s="198">
        <v>1038807.427</v>
      </c>
      <c r="BU17" s="198">
        <v>1013678</v>
      </c>
      <c r="BV17" s="198">
        <v>900155.01399999997</v>
      </c>
      <c r="BW17" s="198">
        <v>910906.61899999995</v>
      </c>
      <c r="BX17" s="198">
        <v>962856.24199999997</v>
      </c>
      <c r="BY17" s="198">
        <v>962993.44299999997</v>
      </c>
      <c r="BZ17" s="216"/>
    </row>
    <row r="18" spans="1:78">
      <c r="A18" s="1" t="s">
        <v>20</v>
      </c>
      <c r="B18" s="9">
        <v>28419</v>
      </c>
      <c r="C18" s="9">
        <v>30574</v>
      </c>
      <c r="D18" s="9">
        <v>36087</v>
      </c>
      <c r="E18" s="9">
        <v>36815</v>
      </c>
      <c r="F18" s="9">
        <v>46768</v>
      </c>
      <c r="G18" s="9">
        <v>51431</v>
      </c>
      <c r="H18" s="9">
        <v>76323</v>
      </c>
      <c r="I18" s="9">
        <v>81194</v>
      </c>
      <c r="J18" s="9">
        <v>106550</v>
      </c>
      <c r="K18" s="9">
        <v>114709</v>
      </c>
      <c r="L18" s="9">
        <v>175931</v>
      </c>
      <c r="M18" s="9">
        <v>175931</v>
      </c>
      <c r="N18" s="9">
        <v>223486</v>
      </c>
      <c r="O18" s="9">
        <v>223486</v>
      </c>
      <c r="P18" s="9">
        <v>287115</v>
      </c>
      <c r="Q18" s="9">
        <v>349272</v>
      </c>
      <c r="R18" s="9">
        <v>368754</v>
      </c>
      <c r="S18" s="12">
        <v>407977</v>
      </c>
      <c r="T18" s="12">
        <v>466208</v>
      </c>
      <c r="U18" s="12">
        <v>521863</v>
      </c>
      <c r="V18" s="12">
        <v>580190</v>
      </c>
      <c r="W18" s="12">
        <v>660645</v>
      </c>
      <c r="X18" s="12">
        <v>758466</v>
      </c>
      <c r="Y18" s="12">
        <v>793433</v>
      </c>
      <c r="Z18" s="12">
        <v>864658</v>
      </c>
      <c r="AA18" s="12">
        <v>960343</v>
      </c>
      <c r="AB18" s="12">
        <v>1078822</v>
      </c>
      <c r="AC18" s="12">
        <v>1172120</v>
      </c>
      <c r="AD18" s="12">
        <v>1284076</v>
      </c>
      <c r="AE18" s="12">
        <v>1329606</v>
      </c>
      <c r="AF18" s="12">
        <v>1458516</v>
      </c>
      <c r="AG18" s="24">
        <v>1484279</v>
      </c>
      <c r="AH18" s="24">
        <v>1445790</v>
      </c>
      <c r="AI18" s="12">
        <v>1541926</v>
      </c>
      <c r="AJ18" s="12">
        <v>1630179</v>
      </c>
      <c r="AK18" s="12">
        <v>1723312</v>
      </c>
      <c r="AL18" s="12">
        <v>1758713</v>
      </c>
      <c r="AM18" s="12">
        <v>1852013</v>
      </c>
      <c r="AN18" s="25">
        <v>2007092</v>
      </c>
      <c r="AO18" s="25">
        <v>2149972</v>
      </c>
      <c r="AP18" s="12">
        <v>2270323</v>
      </c>
      <c r="AQ18" s="13">
        <v>2398489</v>
      </c>
      <c r="AR18" s="12">
        <v>2442690</v>
      </c>
      <c r="AS18" s="12">
        <v>2449659</v>
      </c>
      <c r="AT18" s="12">
        <v>2474773</v>
      </c>
      <c r="AU18" s="12">
        <v>2780767.3640000001</v>
      </c>
      <c r="AV18" s="12">
        <v>3062511.3080000002</v>
      </c>
      <c r="AW18" s="12">
        <v>3466352.7119999998</v>
      </c>
      <c r="AX18" s="12">
        <v>3837233.4890000001</v>
      </c>
      <c r="AY18" s="58">
        <v>3658785.8715600003</v>
      </c>
      <c r="AZ18" s="39">
        <v>126962.97100000001</v>
      </c>
      <c r="BA18" s="39">
        <v>0</v>
      </c>
      <c r="BB18" s="39">
        <v>3785748.8425600003</v>
      </c>
      <c r="BC18" s="58">
        <v>3768537.1120000002</v>
      </c>
      <c r="BD18" s="39">
        <v>137815.94399999999</v>
      </c>
      <c r="BE18" s="39">
        <v>0</v>
      </c>
      <c r="BF18" s="39">
        <v>3906353.0559999999</v>
      </c>
      <c r="BG18" s="58">
        <v>3947442.2933899998</v>
      </c>
      <c r="BH18" s="39">
        <v>119220.719</v>
      </c>
      <c r="BI18" s="39">
        <v>0</v>
      </c>
      <c r="BJ18" s="39">
        <v>4066663.0123899998</v>
      </c>
      <c r="BK18" s="58">
        <v>3914552.0320000001</v>
      </c>
      <c r="BL18" s="39">
        <v>0</v>
      </c>
      <c r="BM18" s="39">
        <v>0</v>
      </c>
      <c r="BN18" s="39">
        <v>3914552.0320000001</v>
      </c>
      <c r="BO18" s="164">
        <v>4092304.2880000002</v>
      </c>
      <c r="BP18" s="165">
        <v>3630334.8429999999</v>
      </c>
      <c r="BQ18" s="149">
        <v>3751478.952</v>
      </c>
      <c r="BR18" s="149">
        <v>3617627.7089999998</v>
      </c>
      <c r="BS18" s="149">
        <v>3726028.8840000001</v>
      </c>
      <c r="BT18" s="198">
        <v>3830565.2480000001</v>
      </c>
      <c r="BU18" s="198">
        <v>3982127</v>
      </c>
      <c r="BV18" s="198">
        <v>4086567.077</v>
      </c>
      <c r="BW18" s="198">
        <v>4317673.7230000002</v>
      </c>
      <c r="BX18" s="198">
        <v>4357990.2350000003</v>
      </c>
      <c r="BY18" s="198">
        <v>4413622.5930000003</v>
      </c>
      <c r="BZ18" s="216"/>
    </row>
    <row r="19" spans="1:78">
      <c r="A19" s="1" t="s">
        <v>21</v>
      </c>
      <c r="B19" s="9">
        <v>27014</v>
      </c>
      <c r="C19" s="9">
        <v>27020</v>
      </c>
      <c r="D19" s="9">
        <v>30014</v>
      </c>
      <c r="E19" s="9">
        <v>30020</v>
      </c>
      <c r="F19" s="9">
        <v>33505</v>
      </c>
      <c r="G19" s="9">
        <v>33505</v>
      </c>
      <c r="H19" s="9">
        <v>41867</v>
      </c>
      <c r="I19" s="9">
        <v>41867</v>
      </c>
      <c r="J19" s="9">
        <v>46858</v>
      </c>
      <c r="K19" s="9">
        <v>52858</v>
      </c>
      <c r="L19" s="9">
        <v>59552</v>
      </c>
      <c r="M19" s="9">
        <v>69467</v>
      </c>
      <c r="N19" s="9">
        <v>79331</v>
      </c>
      <c r="O19" s="9">
        <v>81720</v>
      </c>
      <c r="P19" s="9">
        <v>96038</v>
      </c>
      <c r="Q19" s="9">
        <v>105970</v>
      </c>
      <c r="R19" s="9">
        <v>127656</v>
      </c>
      <c r="S19" s="12">
        <v>152262</v>
      </c>
      <c r="T19" s="12">
        <v>173261</v>
      </c>
      <c r="U19" s="12">
        <v>196595</v>
      </c>
      <c r="V19" s="12">
        <v>228827</v>
      </c>
      <c r="W19" s="12">
        <v>271180</v>
      </c>
      <c r="X19" s="12">
        <v>325553</v>
      </c>
      <c r="Y19" s="12">
        <v>383336</v>
      </c>
      <c r="Z19" s="12">
        <v>389167</v>
      </c>
      <c r="AA19" s="12">
        <v>367617</v>
      </c>
      <c r="AB19" s="12">
        <v>425877</v>
      </c>
      <c r="AC19" s="12">
        <v>383690</v>
      </c>
      <c r="AD19" s="12">
        <v>386264.68099999998</v>
      </c>
      <c r="AE19" s="12">
        <v>415189</v>
      </c>
      <c r="AF19" s="12">
        <v>453088.92499999993</v>
      </c>
      <c r="AG19" s="24">
        <v>499621</v>
      </c>
      <c r="AH19" s="24">
        <v>542274</v>
      </c>
      <c r="AI19" s="12">
        <v>557532</v>
      </c>
      <c r="AJ19" s="12">
        <v>538565</v>
      </c>
      <c r="AK19" s="12">
        <v>540983</v>
      </c>
      <c r="AL19" s="12">
        <v>550481</v>
      </c>
      <c r="AM19" s="12">
        <v>616700</v>
      </c>
      <c r="AN19" s="25">
        <v>666024</v>
      </c>
      <c r="AO19" s="25">
        <v>725450</v>
      </c>
      <c r="AP19" s="12">
        <v>740544</v>
      </c>
      <c r="AQ19" s="13">
        <v>789155</v>
      </c>
      <c r="AR19" s="12">
        <v>796312</v>
      </c>
      <c r="AS19" s="12">
        <v>750656</v>
      </c>
      <c r="AT19" s="12">
        <v>739651</v>
      </c>
      <c r="AU19" s="12">
        <v>787076.39599999995</v>
      </c>
      <c r="AV19" s="12">
        <v>890540.06099999999</v>
      </c>
      <c r="AW19" s="12">
        <v>1033365.199</v>
      </c>
      <c r="AX19" s="12">
        <v>1098881.179</v>
      </c>
      <c r="AY19" s="58">
        <v>1078158.7660000001</v>
      </c>
      <c r="AZ19" s="39">
        <v>0</v>
      </c>
      <c r="BA19" s="39">
        <v>0</v>
      </c>
      <c r="BB19" s="39">
        <v>1078158.7660000001</v>
      </c>
      <c r="BC19" s="58">
        <v>1077227.53</v>
      </c>
      <c r="BD19" s="39">
        <v>68792.476999999999</v>
      </c>
      <c r="BE19" s="39">
        <v>0</v>
      </c>
      <c r="BF19" s="39">
        <v>1146020.007</v>
      </c>
      <c r="BG19" s="58">
        <v>1046029.585</v>
      </c>
      <c r="BH19" s="39">
        <v>59794.985999999997</v>
      </c>
      <c r="BI19" s="39">
        <v>0</v>
      </c>
      <c r="BJ19" s="39">
        <v>1105824.571</v>
      </c>
      <c r="BK19" s="58">
        <v>997857.16917999997</v>
      </c>
      <c r="BL19" s="39">
        <v>0</v>
      </c>
      <c r="BM19" s="39">
        <v>0</v>
      </c>
      <c r="BN19" s="39">
        <v>997857.16917999997</v>
      </c>
      <c r="BO19" s="164">
        <v>981069.41500000004</v>
      </c>
      <c r="BP19" s="165">
        <v>1042049.007</v>
      </c>
      <c r="BQ19" s="149">
        <v>1044735.66648</v>
      </c>
      <c r="BR19" s="149">
        <v>1053566.9204500001</v>
      </c>
      <c r="BS19" s="149">
        <v>1049486.716</v>
      </c>
      <c r="BT19" s="198">
        <v>927345.54700000002</v>
      </c>
      <c r="BU19" s="198">
        <v>863205</v>
      </c>
      <c r="BV19" s="198">
        <v>824226.48699999996</v>
      </c>
      <c r="BW19" s="198">
        <v>831716.74199999997</v>
      </c>
      <c r="BX19" s="198">
        <v>855617.25800000003</v>
      </c>
      <c r="BY19" s="198">
        <v>825414.74199999997</v>
      </c>
      <c r="BZ19" s="216"/>
    </row>
    <row r="20" spans="1:78">
      <c r="A20" s="1" t="s">
        <v>22</v>
      </c>
      <c r="B20" s="9">
        <v>12113</v>
      </c>
      <c r="C20" s="9">
        <v>13141</v>
      </c>
      <c r="D20" s="9">
        <v>14449</v>
      </c>
      <c r="E20" s="9">
        <v>15440</v>
      </c>
      <c r="F20" s="9">
        <v>17360</v>
      </c>
      <c r="G20" s="9">
        <v>19286</v>
      </c>
      <c r="H20" s="9">
        <v>21403</v>
      </c>
      <c r="I20" s="9">
        <v>27464</v>
      </c>
      <c r="J20" s="9">
        <v>35148</v>
      </c>
      <c r="K20" s="9">
        <v>44308</v>
      </c>
      <c r="L20" s="9">
        <v>58490</v>
      </c>
      <c r="M20" s="9">
        <v>77446</v>
      </c>
      <c r="N20" s="9">
        <v>84278</v>
      </c>
      <c r="O20" s="9">
        <v>104980</v>
      </c>
      <c r="P20" s="9">
        <v>145402</v>
      </c>
      <c r="Q20" s="9">
        <v>185958</v>
      </c>
      <c r="R20" s="9">
        <v>205483</v>
      </c>
      <c r="S20" s="12">
        <v>210239</v>
      </c>
      <c r="T20" s="12">
        <v>227148</v>
      </c>
      <c r="U20" s="12">
        <v>265076</v>
      </c>
      <c r="V20" s="12">
        <v>320412</v>
      </c>
      <c r="W20" s="12">
        <v>344492</v>
      </c>
      <c r="X20" s="12">
        <v>360902</v>
      </c>
      <c r="Y20" s="12">
        <v>360519</v>
      </c>
      <c r="Z20" s="12">
        <v>392471</v>
      </c>
      <c r="AA20" s="12">
        <v>451041</v>
      </c>
      <c r="AB20" s="12">
        <v>498037</v>
      </c>
      <c r="AC20" s="12">
        <v>504124</v>
      </c>
      <c r="AD20" s="12">
        <v>521016</v>
      </c>
      <c r="AE20" s="12">
        <v>577489</v>
      </c>
      <c r="AF20" s="12">
        <v>612508</v>
      </c>
      <c r="AG20" s="24">
        <v>638296</v>
      </c>
      <c r="AH20" s="24">
        <v>609908</v>
      </c>
      <c r="AI20" s="12">
        <v>618408</v>
      </c>
      <c r="AJ20" s="12">
        <v>624248</v>
      </c>
      <c r="AK20" s="12">
        <v>651526</v>
      </c>
      <c r="AL20" s="12">
        <v>679976</v>
      </c>
      <c r="AM20" s="12">
        <v>710065</v>
      </c>
      <c r="AN20" s="25">
        <v>759830</v>
      </c>
      <c r="AO20" s="25">
        <v>774648</v>
      </c>
      <c r="AP20" s="12">
        <v>812709</v>
      </c>
      <c r="AQ20" s="13">
        <v>880120</v>
      </c>
      <c r="AR20" s="12">
        <v>834907</v>
      </c>
      <c r="AS20" s="12">
        <v>831378</v>
      </c>
      <c r="AT20" s="12">
        <v>775569</v>
      </c>
      <c r="AU20" s="12">
        <v>976616.95700000005</v>
      </c>
      <c r="AV20" s="12">
        <v>1050223.497</v>
      </c>
      <c r="AW20" s="12">
        <v>1127265.2439999999</v>
      </c>
      <c r="AX20" s="12">
        <v>1211068.3419999999</v>
      </c>
      <c r="AY20" s="58">
        <v>980754.27300000004</v>
      </c>
      <c r="AZ20" s="39">
        <v>0</v>
      </c>
      <c r="BA20" s="39">
        <v>0</v>
      </c>
      <c r="BB20" s="39">
        <v>980754.27300000004</v>
      </c>
      <c r="BC20" s="58">
        <v>924156.91700000002</v>
      </c>
      <c r="BD20" s="39">
        <v>99922.339000000007</v>
      </c>
      <c r="BE20" s="39">
        <v>3364.44</v>
      </c>
      <c r="BF20" s="39">
        <v>1027443.696</v>
      </c>
      <c r="BG20" s="58">
        <v>814866.05500000005</v>
      </c>
      <c r="BH20" s="39">
        <v>110657.66</v>
      </c>
      <c r="BI20" s="39">
        <v>3100</v>
      </c>
      <c r="BJ20" s="39">
        <v>928623.71499999997</v>
      </c>
      <c r="BK20" s="58">
        <v>859408.98233999999</v>
      </c>
      <c r="BL20" s="39">
        <v>0</v>
      </c>
      <c r="BM20" s="39">
        <v>0</v>
      </c>
      <c r="BN20" s="39">
        <v>859408.98233999999</v>
      </c>
      <c r="BO20" s="164">
        <v>942770.16500000004</v>
      </c>
      <c r="BP20" s="166">
        <v>905324.45499999996</v>
      </c>
      <c r="BQ20" s="149">
        <v>910405.772</v>
      </c>
      <c r="BR20" s="149">
        <v>909110.20499999996</v>
      </c>
      <c r="BS20" s="149">
        <v>970219.549</v>
      </c>
      <c r="BT20" s="198">
        <v>1026089.319</v>
      </c>
      <c r="BU20" s="198">
        <v>1094964</v>
      </c>
      <c r="BV20" s="198">
        <v>1097979.5449999999</v>
      </c>
      <c r="BW20" s="198">
        <v>1174842.7620000001</v>
      </c>
      <c r="BX20" s="198">
        <v>1302205.692</v>
      </c>
      <c r="BY20" s="198">
        <v>1299114.905</v>
      </c>
      <c r="BZ20" s="216"/>
    </row>
    <row r="21" spans="1:78">
      <c r="A21" s="1" t="s">
        <v>23</v>
      </c>
      <c r="B21" s="9">
        <v>17022</v>
      </c>
      <c r="C21" s="9">
        <v>17023</v>
      </c>
      <c r="D21" s="9">
        <v>21522</v>
      </c>
      <c r="E21" s="9">
        <v>22359</v>
      </c>
      <c r="F21" s="9">
        <v>28324</v>
      </c>
      <c r="G21" s="9">
        <v>31892</v>
      </c>
      <c r="H21" s="9">
        <v>41106</v>
      </c>
      <c r="I21" s="9">
        <v>50256</v>
      </c>
      <c r="J21" s="9">
        <v>64472</v>
      </c>
      <c r="K21" s="9">
        <v>73137</v>
      </c>
      <c r="L21" s="9">
        <v>87137</v>
      </c>
      <c r="M21" s="9">
        <v>98598</v>
      </c>
      <c r="N21" s="9">
        <v>114034</v>
      </c>
      <c r="O21" s="9">
        <v>128175</v>
      </c>
      <c r="P21" s="9">
        <v>150799</v>
      </c>
      <c r="Q21" s="9">
        <v>174259</v>
      </c>
      <c r="R21" s="9">
        <v>176001</v>
      </c>
      <c r="S21" s="12">
        <v>212732</v>
      </c>
      <c r="T21" s="12">
        <v>266091</v>
      </c>
      <c r="U21" s="12">
        <v>312799</v>
      </c>
      <c r="V21" s="12">
        <v>335612</v>
      </c>
      <c r="W21" s="12">
        <v>341087</v>
      </c>
      <c r="X21" s="12">
        <v>366483</v>
      </c>
      <c r="Y21" s="12">
        <v>385600</v>
      </c>
      <c r="Z21" s="12">
        <v>405884</v>
      </c>
      <c r="AA21" s="12">
        <v>495749</v>
      </c>
      <c r="AB21" s="12">
        <v>548271</v>
      </c>
      <c r="AC21" s="12">
        <v>614010</v>
      </c>
      <c r="AD21" s="12">
        <v>636948</v>
      </c>
      <c r="AE21" s="12">
        <v>686235</v>
      </c>
      <c r="AF21" s="12">
        <v>708816</v>
      </c>
      <c r="AG21" s="24">
        <v>711978</v>
      </c>
      <c r="AH21" s="24">
        <v>679374</v>
      </c>
      <c r="AI21" s="12">
        <v>761543</v>
      </c>
      <c r="AJ21" s="12">
        <v>809273</v>
      </c>
      <c r="AK21" s="12">
        <v>880037</v>
      </c>
      <c r="AL21" s="12">
        <v>904158</v>
      </c>
      <c r="AM21" s="12">
        <v>936401</v>
      </c>
      <c r="AN21" s="12">
        <v>907391</v>
      </c>
      <c r="AO21" s="12">
        <v>967969</v>
      </c>
      <c r="AP21" s="12">
        <v>984858</v>
      </c>
      <c r="AQ21" s="13">
        <v>1045546</v>
      </c>
      <c r="AR21" s="12">
        <v>1071512</v>
      </c>
      <c r="AS21" s="12">
        <v>1106889</v>
      </c>
      <c r="AT21" s="12">
        <v>1088680</v>
      </c>
      <c r="AU21" s="12">
        <v>1301578.3999999999</v>
      </c>
      <c r="AV21" s="12">
        <v>1371036.3</v>
      </c>
      <c r="AW21" s="12">
        <v>1505273.7</v>
      </c>
      <c r="AX21" s="12">
        <v>1639550.6</v>
      </c>
      <c r="AY21" s="58">
        <v>1581260.7</v>
      </c>
      <c r="AZ21" s="39">
        <v>82334.8</v>
      </c>
      <c r="BA21" s="39">
        <v>0</v>
      </c>
      <c r="BB21" s="39">
        <v>1663595.5</v>
      </c>
      <c r="BC21" s="58">
        <v>1490255.1810000001</v>
      </c>
      <c r="BD21" s="39">
        <v>165092.9</v>
      </c>
      <c r="BE21" s="39">
        <v>0</v>
      </c>
      <c r="BF21" s="39">
        <v>1655348.081</v>
      </c>
      <c r="BG21" s="58">
        <v>1659586.3810000001</v>
      </c>
      <c r="BH21" s="39">
        <v>0</v>
      </c>
      <c r="BI21" s="39">
        <v>0</v>
      </c>
      <c r="BJ21" s="39">
        <v>1659586.3810000001</v>
      </c>
      <c r="BK21" s="58">
        <v>1414996.1740000001</v>
      </c>
      <c r="BL21" s="39">
        <v>0</v>
      </c>
      <c r="BM21" s="39">
        <v>0</v>
      </c>
      <c r="BN21" s="39">
        <v>1414996.1740000001</v>
      </c>
      <c r="BO21" s="164">
        <v>1455168.8829999999</v>
      </c>
      <c r="BP21" s="165">
        <v>1587786.6040000001</v>
      </c>
      <c r="BQ21" s="149">
        <v>1455168.8829999999</v>
      </c>
      <c r="BR21" s="149">
        <v>1587786.6040000001</v>
      </c>
      <c r="BS21" s="149">
        <v>1579203.3359999999</v>
      </c>
      <c r="BT21" s="198">
        <v>1639925.3529999999</v>
      </c>
      <c r="BU21" s="198">
        <v>1732289</v>
      </c>
      <c r="BV21" s="198">
        <v>1844857.699</v>
      </c>
      <c r="BW21" s="198">
        <v>2035438.1129999999</v>
      </c>
      <c r="BX21" s="198">
        <v>2196874.9730000002</v>
      </c>
      <c r="BY21" s="198">
        <v>2207908.4210000001</v>
      </c>
      <c r="BZ21" s="216"/>
    </row>
    <row r="22" spans="1:78">
      <c r="A22" s="1" t="s">
        <v>24</v>
      </c>
      <c r="B22" s="9">
        <v>71021</v>
      </c>
      <c r="C22" s="9">
        <v>72133</v>
      </c>
      <c r="D22" s="9">
        <v>84873</v>
      </c>
      <c r="E22" s="9">
        <v>90282</v>
      </c>
      <c r="F22" s="9">
        <v>114924</v>
      </c>
      <c r="G22" s="9">
        <v>114156</v>
      </c>
      <c r="H22" s="9">
        <v>165301</v>
      </c>
      <c r="I22" s="9">
        <v>164548</v>
      </c>
      <c r="J22" s="9">
        <v>234109</v>
      </c>
      <c r="K22" s="9">
        <v>259425</v>
      </c>
      <c r="L22" s="9">
        <v>340046</v>
      </c>
      <c r="M22" s="9">
        <v>343515</v>
      </c>
      <c r="N22" s="9">
        <v>418369</v>
      </c>
      <c r="O22" s="9">
        <v>463528</v>
      </c>
      <c r="P22" s="9">
        <v>500095</v>
      </c>
      <c r="Q22" s="9">
        <v>533583</v>
      </c>
      <c r="R22" s="9">
        <v>830320</v>
      </c>
      <c r="S22" s="12">
        <v>918589</v>
      </c>
      <c r="T22" s="12">
        <v>1050400</v>
      </c>
      <c r="U22" s="12">
        <v>1042243</v>
      </c>
      <c r="V22" s="12">
        <v>1315525</v>
      </c>
      <c r="W22" s="12">
        <v>1464881</v>
      </c>
      <c r="X22" s="12">
        <v>1911007</v>
      </c>
      <c r="Y22" s="12">
        <v>2035534</v>
      </c>
      <c r="Z22" s="12">
        <v>2282342</v>
      </c>
      <c r="AA22" s="12">
        <v>2364774</v>
      </c>
      <c r="AB22" s="12">
        <v>2204354</v>
      </c>
      <c r="AC22" s="12">
        <v>1967184</v>
      </c>
      <c r="AD22" s="12">
        <v>2231787</v>
      </c>
      <c r="AE22" s="12">
        <v>2245958</v>
      </c>
      <c r="AF22" s="12">
        <v>2624288</v>
      </c>
      <c r="AG22" s="24">
        <v>2579342</v>
      </c>
      <c r="AH22" s="24">
        <v>2821810</v>
      </c>
      <c r="AI22" s="12">
        <v>2802348</v>
      </c>
      <c r="AJ22" s="12">
        <v>3188362</v>
      </c>
      <c r="AK22" s="12">
        <v>3086919</v>
      </c>
      <c r="AL22" s="12">
        <v>3252601</v>
      </c>
      <c r="AM22" s="12">
        <v>3191337</v>
      </c>
      <c r="AN22" s="25">
        <v>3558936</v>
      </c>
      <c r="AO22" s="25">
        <v>3527867</v>
      </c>
      <c r="AP22" s="12">
        <v>4486813</v>
      </c>
      <c r="AQ22" s="13">
        <v>4511814</v>
      </c>
      <c r="AR22" s="12">
        <v>5139663</v>
      </c>
      <c r="AS22" s="12">
        <v>4831304</v>
      </c>
      <c r="AT22" s="12">
        <v>4939809</v>
      </c>
      <c r="AU22" s="12">
        <v>5110262.835</v>
      </c>
      <c r="AV22" s="12">
        <v>5700130.2860000003</v>
      </c>
      <c r="AW22" s="12">
        <v>5709136.8339999998</v>
      </c>
      <c r="AX22" s="12">
        <v>6347752.6220000004</v>
      </c>
      <c r="AY22" s="58">
        <v>6107243.7000000002</v>
      </c>
      <c r="AZ22" s="39">
        <v>0</v>
      </c>
      <c r="BA22" s="39">
        <v>0</v>
      </c>
      <c r="BB22" s="39">
        <v>6107243.7000000002</v>
      </c>
      <c r="BC22" s="58">
        <v>6434942.1160000004</v>
      </c>
      <c r="BD22" s="39">
        <v>0</v>
      </c>
      <c r="BE22" s="39">
        <v>326907.5</v>
      </c>
      <c r="BF22" s="39">
        <v>6761849.6160000004</v>
      </c>
      <c r="BG22" s="58">
        <v>6270811.568</v>
      </c>
      <c r="BH22" s="39">
        <v>0</v>
      </c>
      <c r="BI22" s="39">
        <v>0</v>
      </c>
      <c r="BJ22" s="39">
        <v>6270811.568</v>
      </c>
      <c r="BK22" s="58">
        <v>6464046.6320000002</v>
      </c>
      <c r="BL22" s="39">
        <v>0</v>
      </c>
      <c r="BM22" s="39">
        <v>0</v>
      </c>
      <c r="BN22" s="39">
        <v>6464046.6320000002</v>
      </c>
      <c r="BO22" s="164">
        <v>6425707.4790000003</v>
      </c>
      <c r="BP22" s="165">
        <v>6617330.1689999998</v>
      </c>
      <c r="BQ22" s="149">
        <v>6341327.7439999999</v>
      </c>
      <c r="BR22" s="149">
        <v>6943348.3080000002</v>
      </c>
      <c r="BS22" s="149">
        <v>6824241.1359999999</v>
      </c>
      <c r="BT22" s="198">
        <v>7417595.5269999998</v>
      </c>
      <c r="BU22" s="198">
        <v>7614430</v>
      </c>
      <c r="BV22" s="198">
        <v>7493114.733</v>
      </c>
      <c r="BW22" s="198">
        <v>7577802.8109999998</v>
      </c>
      <c r="BX22" s="198">
        <v>7921729.5099999998</v>
      </c>
      <c r="BY22" s="198">
        <v>8151553.4740000004</v>
      </c>
      <c r="BZ22" s="216"/>
    </row>
    <row r="23" spans="1:78">
      <c r="A23" s="1" t="s">
        <v>25</v>
      </c>
      <c r="B23" s="9">
        <v>19943</v>
      </c>
      <c r="C23" s="9">
        <v>23187</v>
      </c>
      <c r="D23" s="9">
        <v>23983</v>
      </c>
      <c r="E23" s="9">
        <v>34625</v>
      </c>
      <c r="F23" s="9">
        <v>35858</v>
      </c>
      <c r="G23" s="9">
        <v>39527</v>
      </c>
      <c r="H23" s="9">
        <v>40830</v>
      </c>
      <c r="I23" s="9">
        <v>64134</v>
      </c>
      <c r="J23" s="9">
        <v>74335</v>
      </c>
      <c r="K23" s="9">
        <v>107524</v>
      </c>
      <c r="L23" s="9">
        <v>117578</v>
      </c>
      <c r="M23" s="9">
        <v>136134</v>
      </c>
      <c r="N23" s="9">
        <v>153433</v>
      </c>
      <c r="O23" s="9">
        <v>185572</v>
      </c>
      <c r="P23" s="9">
        <v>206458</v>
      </c>
      <c r="Q23" s="9">
        <v>242359</v>
      </c>
      <c r="R23" s="9">
        <v>277198</v>
      </c>
      <c r="S23" s="12">
        <v>316049</v>
      </c>
      <c r="T23" s="12">
        <v>330586</v>
      </c>
      <c r="U23" s="12">
        <v>425797</v>
      </c>
      <c r="V23" s="12">
        <v>444054</v>
      </c>
      <c r="W23" s="12">
        <v>511737</v>
      </c>
      <c r="X23" s="12">
        <v>543961</v>
      </c>
      <c r="Y23" s="12">
        <v>590563</v>
      </c>
      <c r="Z23" s="12">
        <v>619029</v>
      </c>
      <c r="AA23" s="12">
        <v>713654</v>
      </c>
      <c r="AB23" s="12">
        <v>770883</v>
      </c>
      <c r="AC23" s="12">
        <v>902068</v>
      </c>
      <c r="AD23" s="12">
        <v>915836</v>
      </c>
      <c r="AE23" s="12">
        <v>1031167</v>
      </c>
      <c r="AF23" s="12">
        <v>1089276</v>
      </c>
      <c r="AG23" s="24">
        <v>1068485</v>
      </c>
      <c r="AH23" s="24">
        <v>962906</v>
      </c>
      <c r="AI23" s="12">
        <v>934990</v>
      </c>
      <c r="AJ23" s="12">
        <v>949548</v>
      </c>
      <c r="AK23" s="12">
        <v>968149</v>
      </c>
      <c r="AL23" s="12">
        <v>981031</v>
      </c>
      <c r="AM23" s="12">
        <v>1071375</v>
      </c>
      <c r="AN23" s="25">
        <v>1152783</v>
      </c>
      <c r="AO23" s="25">
        <v>1299919</v>
      </c>
      <c r="AP23" s="12">
        <v>1481579</v>
      </c>
      <c r="AQ23" s="13">
        <v>1629776</v>
      </c>
      <c r="AR23" s="12">
        <v>1631856</v>
      </c>
      <c r="AS23" s="12">
        <v>1421683</v>
      </c>
      <c r="AT23" s="12">
        <v>1346281</v>
      </c>
      <c r="AU23" s="12">
        <v>1480522</v>
      </c>
      <c r="AV23" s="12">
        <v>1594605</v>
      </c>
      <c r="AW23" s="12">
        <v>1854731</v>
      </c>
      <c r="AX23" s="12">
        <v>1885553.314</v>
      </c>
      <c r="AY23" s="58">
        <v>1899464.085</v>
      </c>
      <c r="AZ23" s="39">
        <v>0</v>
      </c>
      <c r="BA23" s="39">
        <v>0</v>
      </c>
      <c r="BB23" s="39">
        <v>1899464.085</v>
      </c>
      <c r="BC23" s="58">
        <v>1727005.095</v>
      </c>
      <c r="BD23" s="39">
        <v>75016.418000000005</v>
      </c>
      <c r="BE23" s="39">
        <v>0</v>
      </c>
      <c r="BF23" s="39">
        <v>1802021.513</v>
      </c>
      <c r="BG23" s="58">
        <v>1702243.4</v>
      </c>
      <c r="BH23" s="39">
        <v>201734.43400000001</v>
      </c>
      <c r="BI23" s="39">
        <v>0</v>
      </c>
      <c r="BJ23" s="39">
        <v>1903977.834</v>
      </c>
      <c r="BK23" s="58">
        <v>1624026.7220000001</v>
      </c>
      <c r="BL23" s="39">
        <v>0</v>
      </c>
      <c r="BM23" s="39">
        <v>0</v>
      </c>
      <c r="BN23" s="39">
        <v>1624026.7220000001</v>
      </c>
      <c r="BO23" s="164">
        <v>1703083.307</v>
      </c>
      <c r="BP23" s="165">
        <v>1771251.361</v>
      </c>
      <c r="BQ23" s="149">
        <v>1712075.324</v>
      </c>
      <c r="BR23" s="149">
        <v>1780468.378</v>
      </c>
      <c r="BS23" s="149">
        <v>1810767.689</v>
      </c>
      <c r="BT23" s="198">
        <v>1861817.203</v>
      </c>
      <c r="BU23" s="198">
        <v>2051845</v>
      </c>
      <c r="BV23" s="198">
        <v>2013572.5220000001</v>
      </c>
      <c r="BW23" s="198">
        <v>2121187.648</v>
      </c>
      <c r="BX23" s="198">
        <v>2323989.0980000002</v>
      </c>
      <c r="BY23" s="198">
        <v>2475376.0469999998</v>
      </c>
      <c r="BZ23" s="216"/>
    </row>
    <row r="24" spans="1:78">
      <c r="A24" s="17" t="s">
        <v>26</v>
      </c>
      <c r="B24" s="51">
        <v>14791</v>
      </c>
      <c r="C24" s="51">
        <v>16919</v>
      </c>
      <c r="D24" s="51">
        <v>19938</v>
      </c>
      <c r="E24" s="51">
        <v>20743</v>
      </c>
      <c r="F24" s="51">
        <v>22286</v>
      </c>
      <c r="G24" s="51">
        <v>23761</v>
      </c>
      <c r="H24" s="51">
        <v>32294</v>
      </c>
      <c r="I24" s="51">
        <v>32294</v>
      </c>
      <c r="J24" s="51">
        <v>44448</v>
      </c>
      <c r="K24" s="51">
        <v>49033</v>
      </c>
      <c r="L24" s="51">
        <v>55005</v>
      </c>
      <c r="M24" s="51">
        <v>58719</v>
      </c>
      <c r="N24" s="51">
        <v>69388</v>
      </c>
      <c r="O24" s="51">
        <v>77922</v>
      </c>
      <c r="P24" s="51">
        <v>81796</v>
      </c>
      <c r="Q24" s="51">
        <v>89034</v>
      </c>
      <c r="R24" s="51">
        <v>103125</v>
      </c>
      <c r="S24" s="21">
        <v>124909</v>
      </c>
      <c r="T24" s="21">
        <v>138315</v>
      </c>
      <c r="U24" s="21">
        <v>148249</v>
      </c>
      <c r="V24" s="21">
        <v>158119</v>
      </c>
      <c r="W24" s="21">
        <v>167717</v>
      </c>
      <c r="X24" s="21">
        <v>192307</v>
      </c>
      <c r="Y24" s="21">
        <v>193393</v>
      </c>
      <c r="Z24" s="21">
        <v>199755</v>
      </c>
      <c r="AA24" s="21">
        <v>220340</v>
      </c>
      <c r="AB24" s="21">
        <v>233353</v>
      </c>
      <c r="AC24" s="21">
        <v>241865</v>
      </c>
      <c r="AD24" s="21">
        <v>237404</v>
      </c>
      <c r="AE24" s="21">
        <v>253525</v>
      </c>
      <c r="AF24" s="21">
        <v>252180</v>
      </c>
      <c r="AG24" s="52">
        <v>275672</v>
      </c>
      <c r="AH24" s="52">
        <v>284121</v>
      </c>
      <c r="AI24" s="21">
        <v>284606</v>
      </c>
      <c r="AJ24" s="21">
        <v>296914</v>
      </c>
      <c r="AK24" s="21">
        <v>303874</v>
      </c>
      <c r="AL24" s="21">
        <v>327174</v>
      </c>
      <c r="AM24" s="21">
        <v>342178</v>
      </c>
      <c r="AN24" s="53">
        <v>352763</v>
      </c>
      <c r="AO24" s="53">
        <v>362261</v>
      </c>
      <c r="AP24" s="21">
        <v>362750</v>
      </c>
      <c r="AQ24" s="54">
        <v>387432</v>
      </c>
      <c r="AR24" s="21">
        <v>392051</v>
      </c>
      <c r="AS24" s="21">
        <v>379672</v>
      </c>
      <c r="AT24" s="21">
        <v>353169</v>
      </c>
      <c r="AU24" s="21">
        <v>426408.69500000001</v>
      </c>
      <c r="AV24" s="21">
        <v>416660.83899999998</v>
      </c>
      <c r="AW24" s="21">
        <v>455444.80099999998</v>
      </c>
      <c r="AX24" s="21">
        <v>562253</v>
      </c>
      <c r="AY24" s="88">
        <v>520693.91</v>
      </c>
      <c r="AZ24" s="87">
        <v>0</v>
      </c>
      <c r="BA24" s="87">
        <v>0</v>
      </c>
      <c r="BB24" s="87">
        <v>520693.91</v>
      </c>
      <c r="BC24" s="88">
        <v>492834.565</v>
      </c>
      <c r="BD24" s="87">
        <v>21944.440999999999</v>
      </c>
      <c r="BE24" s="87">
        <v>10518.915000000001</v>
      </c>
      <c r="BF24" s="87">
        <v>525297.92099999997</v>
      </c>
      <c r="BG24" s="88">
        <v>500524.21</v>
      </c>
      <c r="BH24" s="87">
        <v>27655.636999999999</v>
      </c>
      <c r="BI24" s="87">
        <v>6939.1629999999996</v>
      </c>
      <c r="BJ24" s="87">
        <v>535119.01</v>
      </c>
      <c r="BK24" s="88">
        <v>543308.70299999998</v>
      </c>
      <c r="BL24" s="87">
        <v>0</v>
      </c>
      <c r="BM24" s="87">
        <v>158.78100000000001</v>
      </c>
      <c r="BN24" s="87">
        <v>543467.48400000005</v>
      </c>
      <c r="BO24" s="167">
        <v>545760.68599999999</v>
      </c>
      <c r="BP24" s="168">
        <v>515656.32</v>
      </c>
      <c r="BQ24" s="150">
        <v>546188.67799999996</v>
      </c>
      <c r="BR24" s="147">
        <v>515656.32</v>
      </c>
      <c r="BS24" s="147">
        <v>505352.93199999997</v>
      </c>
      <c r="BT24" s="199">
        <v>486264.89899999998</v>
      </c>
      <c r="BU24" s="199">
        <v>484109</v>
      </c>
      <c r="BV24" s="199">
        <v>470910.03100000002</v>
      </c>
      <c r="BW24" s="199">
        <v>491888.995</v>
      </c>
      <c r="BX24" s="199">
        <v>518388.13199999998</v>
      </c>
      <c r="BY24" s="199">
        <v>528096.96</v>
      </c>
      <c r="BZ24" s="216"/>
    </row>
    <row r="25" spans="1:78">
      <c r="A25" s="50" t="s">
        <v>27</v>
      </c>
      <c r="B25" s="63">
        <f>SUM(B27:B39)</f>
        <v>0</v>
      </c>
      <c r="C25" s="63">
        <f t="shared" ref="C25:BJ25" si="17">SUM(C27:C39)</f>
        <v>0</v>
      </c>
      <c r="D25" s="63">
        <f t="shared" si="17"/>
        <v>0</v>
      </c>
      <c r="E25" s="63">
        <f t="shared" si="17"/>
        <v>0</v>
      </c>
      <c r="F25" s="63">
        <f t="shared" si="17"/>
        <v>0</v>
      </c>
      <c r="G25" s="63">
        <f t="shared" si="17"/>
        <v>0</v>
      </c>
      <c r="H25" s="63">
        <f t="shared" si="17"/>
        <v>0</v>
      </c>
      <c r="I25" s="63">
        <f t="shared" si="17"/>
        <v>0</v>
      </c>
      <c r="J25" s="63">
        <f t="shared" si="17"/>
        <v>0</v>
      </c>
      <c r="K25" s="63">
        <f t="shared" si="17"/>
        <v>0</v>
      </c>
      <c r="L25" s="63">
        <f t="shared" si="17"/>
        <v>0</v>
      </c>
      <c r="M25" s="63">
        <f t="shared" si="17"/>
        <v>0</v>
      </c>
      <c r="N25" s="63">
        <f t="shared" si="17"/>
        <v>0</v>
      </c>
      <c r="O25" s="63">
        <f t="shared" si="17"/>
        <v>0</v>
      </c>
      <c r="P25" s="63">
        <f t="shared" si="17"/>
        <v>0</v>
      </c>
      <c r="Q25" s="63">
        <f t="shared" si="17"/>
        <v>0</v>
      </c>
      <c r="R25" s="63">
        <f t="shared" si="17"/>
        <v>0</v>
      </c>
      <c r="S25" s="63">
        <f t="shared" si="17"/>
        <v>2932346</v>
      </c>
      <c r="T25" s="63">
        <f t="shared" si="17"/>
        <v>3588796</v>
      </c>
      <c r="U25" s="63">
        <f t="shared" si="17"/>
        <v>4081565</v>
      </c>
      <c r="V25" s="63">
        <f t="shared" si="17"/>
        <v>4727978</v>
      </c>
      <c r="W25" s="63">
        <f t="shared" si="17"/>
        <v>5351310</v>
      </c>
      <c r="X25" s="63">
        <f t="shared" si="17"/>
        <v>5594020.5</v>
      </c>
      <c r="Y25" s="63">
        <f t="shared" si="17"/>
        <v>5751057.5</v>
      </c>
      <c r="Z25" s="63">
        <f t="shared" si="17"/>
        <v>5962693</v>
      </c>
      <c r="AA25" s="63">
        <f t="shared" si="17"/>
        <v>6995572</v>
      </c>
      <c r="AB25" s="63">
        <f t="shared" si="17"/>
        <v>7625278</v>
      </c>
      <c r="AC25" s="63">
        <f t="shared" si="17"/>
        <v>8018597</v>
      </c>
      <c r="AD25" s="63">
        <f t="shared" si="17"/>
        <v>8474887.4000000004</v>
      </c>
      <c r="AE25" s="63">
        <f t="shared" si="17"/>
        <v>8973094</v>
      </c>
      <c r="AF25" s="63">
        <f t="shared" si="17"/>
        <v>9404967</v>
      </c>
      <c r="AG25" s="63">
        <f t="shared" si="17"/>
        <v>9642537</v>
      </c>
      <c r="AH25" s="63">
        <f t="shared" si="17"/>
        <v>9976078</v>
      </c>
      <c r="AI25" s="63">
        <f t="shared" si="17"/>
        <v>9532577</v>
      </c>
      <c r="AJ25" s="63">
        <f t="shared" si="17"/>
        <v>8950017</v>
      </c>
      <c r="AK25" s="63">
        <f t="shared" si="17"/>
        <v>9492014</v>
      </c>
      <c r="AL25" s="63">
        <f t="shared" si="17"/>
        <v>10051858</v>
      </c>
      <c r="AM25" s="63">
        <f t="shared" si="17"/>
        <v>11105889</v>
      </c>
      <c r="AN25" s="63">
        <f t="shared" si="17"/>
        <v>11697034</v>
      </c>
      <c r="AO25" s="63">
        <f t="shared" si="17"/>
        <v>12804373</v>
      </c>
      <c r="AP25" s="63">
        <f t="shared" si="17"/>
        <v>13599088</v>
      </c>
      <c r="AQ25" s="63">
        <f t="shared" si="17"/>
        <v>15113207</v>
      </c>
      <c r="AR25" s="63">
        <f t="shared" si="17"/>
        <v>15871726</v>
      </c>
      <c r="AS25" s="63">
        <f t="shared" si="17"/>
        <v>15554629</v>
      </c>
      <c r="AT25" s="63">
        <f t="shared" si="17"/>
        <v>14850096</v>
      </c>
      <c r="AU25" s="63">
        <f t="shared" si="17"/>
        <v>15926638.050999999</v>
      </c>
      <c r="AV25" s="63">
        <f t="shared" si="17"/>
        <v>17829520.398000002</v>
      </c>
      <c r="AW25" s="63">
        <f t="shared" si="17"/>
        <v>19070716.579999998</v>
      </c>
      <c r="AX25" s="63">
        <f t="shared" si="17"/>
        <v>20386988.351</v>
      </c>
      <c r="AY25" s="85">
        <f t="shared" si="17"/>
        <v>19001916.405999999</v>
      </c>
      <c r="AZ25" s="63">
        <f t="shared" si="17"/>
        <v>1877480.007</v>
      </c>
      <c r="BA25" s="63">
        <f t="shared" si="17"/>
        <v>288</v>
      </c>
      <c r="BB25" s="63">
        <f t="shared" si="17"/>
        <v>20879684.412999999</v>
      </c>
      <c r="BC25" s="85">
        <f t="shared" si="17"/>
        <v>17441770.937000003</v>
      </c>
      <c r="BD25" s="63">
        <f t="shared" si="17"/>
        <v>962414.87100000004</v>
      </c>
      <c r="BE25" s="63">
        <f t="shared" si="17"/>
        <v>20601.237000000001</v>
      </c>
      <c r="BF25" s="63">
        <f t="shared" si="17"/>
        <v>18424787.045000002</v>
      </c>
      <c r="BG25" s="85">
        <f t="shared" si="17"/>
        <v>18762810.320000004</v>
      </c>
      <c r="BH25" s="63">
        <f t="shared" si="17"/>
        <v>448946.46499999997</v>
      </c>
      <c r="BI25" s="63">
        <f t="shared" si="17"/>
        <v>34810.087</v>
      </c>
      <c r="BJ25" s="63">
        <f t="shared" si="17"/>
        <v>19246566.871999998</v>
      </c>
      <c r="BK25" s="85">
        <f t="shared" ref="BK25:BN25" si="18">SUM(BK27:BK39)</f>
        <v>16522126.749999998</v>
      </c>
      <c r="BL25" s="63">
        <f t="shared" si="18"/>
        <v>0</v>
      </c>
      <c r="BM25" s="63">
        <f t="shared" si="18"/>
        <v>0</v>
      </c>
      <c r="BN25" s="63">
        <f t="shared" si="18"/>
        <v>16522126.749999998</v>
      </c>
      <c r="BO25" s="161">
        <f t="shared" ref="BO25:BP25" si="19">SUM(BO27:BO39)</f>
        <v>16124994.214</v>
      </c>
      <c r="BP25" s="169">
        <f t="shared" si="19"/>
        <v>18301916.384</v>
      </c>
      <c r="BQ25" s="146">
        <f t="shared" ref="BQ25:BS25" si="20">SUM(BQ27:BQ39)</f>
        <v>16910458.362999998</v>
      </c>
      <c r="BR25" s="146">
        <f t="shared" si="20"/>
        <v>18308836.118419997</v>
      </c>
      <c r="BS25" s="123">
        <f t="shared" si="20"/>
        <v>19904978.803000003</v>
      </c>
      <c r="BT25" s="120">
        <f t="shared" ref="BT25:BW25" si="21">SUM(BT27:BT39)</f>
        <v>21890826.899999999</v>
      </c>
      <c r="BU25" s="120">
        <f t="shared" si="21"/>
        <v>22503850</v>
      </c>
      <c r="BV25" s="120">
        <f t="shared" si="21"/>
        <v>23592067.575999998</v>
      </c>
      <c r="BW25" s="120">
        <f t="shared" si="21"/>
        <v>25254046.193</v>
      </c>
      <c r="BX25" s="120">
        <f t="shared" ref="BX25:BY25" si="22">SUM(BX27:BX39)</f>
        <v>26743639.251999997</v>
      </c>
      <c r="BY25" s="120">
        <f t="shared" si="22"/>
        <v>25664072.078000002</v>
      </c>
      <c r="BZ25" s="216"/>
    </row>
    <row r="26" spans="1:78">
      <c r="A26" s="50" t="s">
        <v>10</v>
      </c>
      <c r="B26" s="64">
        <f t="shared" ref="B26:AG26" si="23">(B25/B$6)*100</f>
        <v>0</v>
      </c>
      <c r="C26" s="64">
        <f t="shared" si="23"/>
        <v>0</v>
      </c>
      <c r="D26" s="64">
        <f t="shared" si="23"/>
        <v>0</v>
      </c>
      <c r="E26" s="64">
        <f t="shared" si="23"/>
        <v>0</v>
      </c>
      <c r="F26" s="64">
        <f t="shared" si="23"/>
        <v>0</v>
      </c>
      <c r="G26" s="64">
        <f t="shared" si="23"/>
        <v>0</v>
      </c>
      <c r="H26" s="64">
        <f t="shared" si="23"/>
        <v>0</v>
      </c>
      <c r="I26" s="64">
        <f t="shared" si="23"/>
        <v>0</v>
      </c>
      <c r="J26" s="64">
        <f t="shared" si="23"/>
        <v>0</v>
      </c>
      <c r="K26" s="64">
        <f t="shared" si="23"/>
        <v>0</v>
      </c>
      <c r="L26" s="64">
        <f t="shared" si="23"/>
        <v>0</v>
      </c>
      <c r="M26" s="64">
        <f t="shared" si="23"/>
        <v>0</v>
      </c>
      <c r="N26" s="64">
        <f t="shared" si="23"/>
        <v>0</v>
      </c>
      <c r="O26" s="64">
        <f t="shared" si="23"/>
        <v>0</v>
      </c>
      <c r="P26" s="64">
        <f t="shared" si="23"/>
        <v>0</v>
      </c>
      <c r="Q26" s="64">
        <f t="shared" si="23"/>
        <v>0</v>
      </c>
      <c r="R26" s="64">
        <f t="shared" si="23"/>
        <v>0</v>
      </c>
      <c r="S26" s="64">
        <f t="shared" si="23"/>
        <v>21.571974396528645</v>
      </c>
      <c r="T26" s="64">
        <f t="shared" si="23"/>
        <v>23.166281970915207</v>
      </c>
      <c r="U26" s="64">
        <f t="shared" si="23"/>
        <v>23.799809557907285</v>
      </c>
      <c r="V26" s="64">
        <f t="shared" si="23"/>
        <v>24.617805233307379</v>
      </c>
      <c r="W26" s="64">
        <f t="shared" si="23"/>
        <v>25.462985763013812</v>
      </c>
      <c r="X26" s="64">
        <f t="shared" si="23"/>
        <v>24.314766935402389</v>
      </c>
      <c r="Y26" s="64">
        <f t="shared" si="23"/>
        <v>23.637802045066618</v>
      </c>
      <c r="Z26" s="64">
        <f t="shared" si="23"/>
        <v>23.058739352524597</v>
      </c>
      <c r="AA26" s="64">
        <f t="shared" si="23"/>
        <v>24.396709465121383</v>
      </c>
      <c r="AB26" s="64">
        <f t="shared" si="23"/>
        <v>24.586052868114034</v>
      </c>
      <c r="AC26" s="64">
        <f t="shared" si="23"/>
        <v>24.727210682568533</v>
      </c>
      <c r="AD26" s="64">
        <f t="shared" si="23"/>
        <v>24.611226405658478</v>
      </c>
      <c r="AE26" s="64">
        <f t="shared" si="23"/>
        <v>24.527153093030005</v>
      </c>
      <c r="AF26" s="64">
        <f t="shared" si="23"/>
        <v>24.000179921597336</v>
      </c>
      <c r="AG26" s="64">
        <f t="shared" si="23"/>
        <v>24.202541552033946</v>
      </c>
      <c r="AH26" s="64">
        <f t="shared" ref="AH26:BJ26" si="24">(AH25/AH$6)*100</f>
        <v>24.930943127005566</v>
      </c>
      <c r="AI26" s="64">
        <f t="shared" si="24"/>
        <v>23.960402778846376</v>
      </c>
      <c r="AJ26" s="64">
        <f t="shared" si="24"/>
        <v>21.781978049064701</v>
      </c>
      <c r="AK26" s="64">
        <f t="shared" si="24"/>
        <v>22.149152527818472</v>
      </c>
      <c r="AL26" s="64">
        <f t="shared" si="24"/>
        <v>22.635663446436087</v>
      </c>
      <c r="AM26" s="64">
        <f t="shared" si="24"/>
        <v>23.794774383068887</v>
      </c>
      <c r="AN26" s="64">
        <f t="shared" si="24"/>
        <v>23.594334826460209</v>
      </c>
      <c r="AO26" s="64">
        <f t="shared" si="24"/>
        <v>24.220802006008114</v>
      </c>
      <c r="AP26" s="64">
        <f t="shared" si="24"/>
        <v>23.902064985144396</v>
      </c>
      <c r="AQ26" s="64">
        <f t="shared" si="24"/>
        <v>24.924322691575938</v>
      </c>
      <c r="AR26" s="64">
        <f t="shared" si="24"/>
        <v>25.313561365377613</v>
      </c>
      <c r="AS26" s="64">
        <f t="shared" si="24"/>
        <v>24.915362233717822</v>
      </c>
      <c r="AT26" s="64">
        <f t="shared" si="24"/>
        <v>24.429133901336911</v>
      </c>
      <c r="AU26" s="64">
        <f t="shared" si="24"/>
        <v>24.449858945370924</v>
      </c>
      <c r="AV26" s="64">
        <f t="shared" si="24"/>
        <v>25.368733518325421</v>
      </c>
      <c r="AW26" s="64">
        <f t="shared" si="24"/>
        <v>25.303045768354966</v>
      </c>
      <c r="AX26" s="64">
        <f t="shared" si="24"/>
        <v>25.26855342076486</v>
      </c>
      <c r="AY26" s="86">
        <f t="shared" si="24"/>
        <v>24.27451115863261</v>
      </c>
      <c r="AZ26" s="64">
        <f t="shared" si="24"/>
        <v>81.865148325171347</v>
      </c>
      <c r="BA26" s="64">
        <f t="shared" si="24"/>
        <v>0.93403385872737887</v>
      </c>
      <c r="BB26" s="64">
        <f t="shared" si="24"/>
        <v>25.904187192114104</v>
      </c>
      <c r="BC26" s="86">
        <f t="shared" si="24"/>
        <v>23.603883785677059</v>
      </c>
      <c r="BD26" s="64">
        <f t="shared" si="24"/>
        <v>25.017613587421224</v>
      </c>
      <c r="BE26" s="64">
        <f t="shared" si="24"/>
        <v>3.1679591807319696</v>
      </c>
      <c r="BF26" s="64">
        <f t="shared" si="24"/>
        <v>23.503732692176911</v>
      </c>
      <c r="BG26" s="86">
        <f t="shared" si="24"/>
        <v>24.793566597546413</v>
      </c>
      <c r="BH26" s="64">
        <f t="shared" si="24"/>
        <v>18.508361281223589</v>
      </c>
      <c r="BI26" s="64">
        <f t="shared" si="24"/>
        <v>8.2745189869642726</v>
      </c>
      <c r="BJ26" s="64">
        <f t="shared" si="24"/>
        <v>24.510907905862041</v>
      </c>
      <c r="BK26" s="86">
        <f t="shared" ref="BK26:BN26" si="25">(BK25/BK$6)*100</f>
        <v>22.91610620325779</v>
      </c>
      <c r="BL26" s="64">
        <f t="shared" si="25"/>
        <v>0</v>
      </c>
      <c r="BM26" s="64">
        <f t="shared" si="25"/>
        <v>0</v>
      </c>
      <c r="BN26" s="64">
        <f t="shared" si="25"/>
        <v>22.876002354272444</v>
      </c>
      <c r="BO26" s="163">
        <f t="shared" ref="BO26:BP26" si="26">(BO25/BO$6)*100</f>
        <v>22.406279421463751</v>
      </c>
      <c r="BP26" s="170">
        <f t="shared" si="26"/>
        <v>24.006238727664034</v>
      </c>
      <c r="BQ26" s="121">
        <f t="shared" ref="BQ26:BS26" si="27">(BQ25/BQ$6)*100</f>
        <v>23.326866850729154</v>
      </c>
      <c r="BR26" s="121">
        <f t="shared" si="27"/>
        <v>23.79300208580532</v>
      </c>
      <c r="BS26" s="124">
        <f t="shared" si="27"/>
        <v>24.582053371760555</v>
      </c>
      <c r="BT26" s="121">
        <f t="shared" ref="BT26:BW26" si="28">(BT25/BT$6)*100</f>
        <v>27.085676880248805</v>
      </c>
      <c r="BU26" s="121">
        <f t="shared" si="28"/>
        <v>26.013613195777612</v>
      </c>
      <c r="BV26" s="121">
        <f t="shared" si="28"/>
        <v>26.734707241815936</v>
      </c>
      <c r="BW26" s="121">
        <f t="shared" si="28"/>
        <v>27.358146874343177</v>
      </c>
      <c r="BX26" s="121">
        <f t="shared" ref="BX26:BY26" si="29">(BX25/BX$6)*100</f>
        <v>27.751667593640384</v>
      </c>
      <c r="BY26" s="121">
        <f t="shared" si="29"/>
        <v>26.550018849331781</v>
      </c>
      <c r="BZ26" s="216"/>
    </row>
    <row r="27" spans="1:78">
      <c r="A27" s="12" t="s">
        <v>28</v>
      </c>
      <c r="S27" s="12">
        <v>62832</v>
      </c>
      <c r="T27" s="12">
        <v>68212</v>
      </c>
      <c r="U27" s="12">
        <v>84593</v>
      </c>
      <c r="V27" s="12">
        <v>95906</v>
      </c>
      <c r="W27" s="12">
        <v>127161</v>
      </c>
      <c r="X27" s="12">
        <v>169095</v>
      </c>
      <c r="Y27" s="12">
        <v>205467</v>
      </c>
      <c r="Z27" s="12">
        <v>222773</v>
      </c>
      <c r="AA27" s="12">
        <v>233042</v>
      </c>
      <c r="AB27" s="12">
        <v>236168</v>
      </c>
      <c r="AC27" s="12">
        <v>208356</v>
      </c>
      <c r="AD27" s="12">
        <v>165542</v>
      </c>
      <c r="AE27" s="12">
        <v>166814</v>
      </c>
      <c r="AF27" s="12">
        <v>178187</v>
      </c>
      <c r="AG27" s="24">
        <v>187892</v>
      </c>
      <c r="AH27" s="24">
        <v>179987</v>
      </c>
      <c r="AI27" s="12">
        <v>174118</v>
      </c>
      <c r="AJ27" s="12">
        <v>180340</v>
      </c>
      <c r="AK27" s="12">
        <v>171560</v>
      </c>
      <c r="AL27" s="12">
        <v>173506</v>
      </c>
      <c r="AM27" s="12">
        <v>172011</v>
      </c>
      <c r="AN27" s="25">
        <v>168614</v>
      </c>
      <c r="AO27" s="25">
        <v>170403</v>
      </c>
      <c r="AP27" s="12">
        <v>176369</v>
      </c>
      <c r="AQ27" s="13">
        <v>192183</v>
      </c>
      <c r="AR27" s="12">
        <v>204706</v>
      </c>
      <c r="AS27" s="12">
        <v>212747</v>
      </c>
      <c r="AT27" s="12">
        <v>217245</v>
      </c>
      <c r="AU27" s="12">
        <v>235022</v>
      </c>
      <c r="AV27" s="12">
        <v>251175.3</v>
      </c>
      <c r="AW27" s="12">
        <v>286003</v>
      </c>
      <c r="AX27" s="12">
        <v>298615</v>
      </c>
      <c r="AY27" s="58">
        <v>318806.5</v>
      </c>
      <c r="AZ27" s="39">
        <v>0</v>
      </c>
      <c r="BA27" s="39">
        <v>0</v>
      </c>
      <c r="BB27" s="39">
        <v>318806.5</v>
      </c>
      <c r="BC27" s="58">
        <v>333414.59999999998</v>
      </c>
      <c r="BD27" s="39">
        <v>0</v>
      </c>
      <c r="BE27" s="39">
        <v>0</v>
      </c>
      <c r="BF27" s="39">
        <v>333414.59999999998</v>
      </c>
      <c r="BG27" s="58">
        <v>342153.58799999999</v>
      </c>
      <c r="BH27" s="39">
        <v>0</v>
      </c>
      <c r="BI27" s="39">
        <v>0</v>
      </c>
      <c r="BJ27" s="39">
        <v>342153.58799999999</v>
      </c>
      <c r="BK27" s="58">
        <v>357025.10100000002</v>
      </c>
      <c r="BL27" s="39">
        <v>0</v>
      </c>
      <c r="BM27" s="39">
        <v>0</v>
      </c>
      <c r="BN27" s="39">
        <v>357025.10100000002</v>
      </c>
      <c r="BO27" s="164">
        <v>365195.29700000002</v>
      </c>
      <c r="BP27" s="165">
        <v>383128.1</v>
      </c>
      <c r="BQ27" s="148">
        <v>369797.9</v>
      </c>
      <c r="BR27" s="148">
        <v>384666</v>
      </c>
      <c r="BS27" s="149">
        <v>382551.6</v>
      </c>
      <c r="BT27" s="198">
        <v>360897.63500000001</v>
      </c>
      <c r="BU27" s="198">
        <v>352481</v>
      </c>
      <c r="BV27" s="198">
        <v>343870.89799999999</v>
      </c>
      <c r="BW27" s="198">
        <v>352493.92300000001</v>
      </c>
      <c r="BX27" s="198">
        <v>328557.26799999998</v>
      </c>
      <c r="BY27" s="198">
        <v>294153.83299999998</v>
      </c>
      <c r="BZ27" s="216"/>
    </row>
    <row r="28" spans="1:78">
      <c r="A28" s="12" t="s">
        <v>29</v>
      </c>
      <c r="S28" s="12">
        <v>184786</v>
      </c>
      <c r="T28" s="12">
        <v>207961</v>
      </c>
      <c r="U28" s="12">
        <v>218166</v>
      </c>
      <c r="V28" s="12">
        <v>232707</v>
      </c>
      <c r="W28" s="12">
        <v>280446</v>
      </c>
      <c r="X28" s="12">
        <v>299317</v>
      </c>
      <c r="Y28" s="12">
        <v>326966</v>
      </c>
      <c r="Z28" s="12">
        <v>336080</v>
      </c>
      <c r="AA28" s="12">
        <v>377213</v>
      </c>
      <c r="AB28" s="12">
        <v>432342</v>
      </c>
      <c r="AC28" s="12">
        <v>450681</v>
      </c>
      <c r="AD28" s="12">
        <v>498036.4</v>
      </c>
      <c r="AE28" s="12">
        <v>538014</v>
      </c>
      <c r="AF28" s="12">
        <v>553547</v>
      </c>
      <c r="AG28" s="24">
        <v>598328</v>
      </c>
      <c r="AH28" s="24">
        <v>597342</v>
      </c>
      <c r="AI28" s="12">
        <v>608935</v>
      </c>
      <c r="AJ28" s="12">
        <v>616729</v>
      </c>
      <c r="AK28" s="12">
        <v>664091</v>
      </c>
      <c r="AL28" s="12">
        <v>697602</v>
      </c>
      <c r="AM28" s="12">
        <v>731907</v>
      </c>
      <c r="AN28" s="25">
        <v>787659</v>
      </c>
      <c r="AO28" s="25">
        <v>836389</v>
      </c>
      <c r="AP28" s="12">
        <v>865736</v>
      </c>
      <c r="AQ28" s="13">
        <v>892621</v>
      </c>
      <c r="AR28" s="12">
        <v>884175</v>
      </c>
      <c r="AS28" s="12">
        <v>859059</v>
      </c>
      <c r="AT28" s="12">
        <v>863472</v>
      </c>
      <c r="AU28" s="12">
        <v>987367.6</v>
      </c>
      <c r="AV28" s="12">
        <v>1073220.6000000001</v>
      </c>
      <c r="AW28" s="12">
        <v>1196750.3999999999</v>
      </c>
      <c r="AX28" s="12">
        <v>1325906.3999999999</v>
      </c>
      <c r="AY28" s="58">
        <v>1154957.8999999999</v>
      </c>
      <c r="AZ28" s="39">
        <v>153367.6</v>
      </c>
      <c r="BA28" s="39">
        <v>0</v>
      </c>
      <c r="BB28" s="39">
        <v>1308325.5</v>
      </c>
      <c r="BC28" s="58">
        <v>1088561.8999999999</v>
      </c>
      <c r="BD28" s="39">
        <v>71749.600000000006</v>
      </c>
      <c r="BE28" s="39">
        <v>0</v>
      </c>
      <c r="BF28" s="39">
        <v>1160311.5</v>
      </c>
      <c r="BG28" s="58">
        <v>1087837.1000000001</v>
      </c>
      <c r="BH28" s="39">
        <v>0</v>
      </c>
      <c r="BI28" s="39">
        <v>0</v>
      </c>
      <c r="BJ28" s="39">
        <v>1087837.1000000001</v>
      </c>
      <c r="BK28" s="58">
        <v>823654</v>
      </c>
      <c r="BL28" s="39">
        <v>0</v>
      </c>
      <c r="BM28" s="39">
        <v>0</v>
      </c>
      <c r="BN28" s="39">
        <v>823654</v>
      </c>
      <c r="BO28" s="164">
        <v>840320.5</v>
      </c>
      <c r="BP28" s="165">
        <v>873005.6</v>
      </c>
      <c r="BQ28" s="148">
        <v>843251.3</v>
      </c>
      <c r="BR28" s="148">
        <v>880468</v>
      </c>
      <c r="BS28" s="149">
        <v>915770.3</v>
      </c>
      <c r="BT28" s="198">
        <v>804078.9</v>
      </c>
      <c r="BU28" s="198">
        <v>860387</v>
      </c>
      <c r="BV28" s="198">
        <v>875132.9</v>
      </c>
      <c r="BW28" s="198">
        <v>905535.4</v>
      </c>
      <c r="BX28" s="198">
        <v>1003140.2</v>
      </c>
      <c r="BY28" s="198">
        <v>964019.8</v>
      </c>
      <c r="BZ28" s="216"/>
    </row>
    <row r="29" spans="1:78">
      <c r="A29" s="12" t="s">
        <v>30</v>
      </c>
      <c r="S29" s="12">
        <v>1819844</v>
      </c>
      <c r="T29" s="12">
        <v>1968446</v>
      </c>
      <c r="U29" s="12">
        <v>2347196</v>
      </c>
      <c r="V29" s="12">
        <v>2799914</v>
      </c>
      <c r="W29" s="12">
        <v>3212255</v>
      </c>
      <c r="X29" s="12">
        <v>3222335</v>
      </c>
      <c r="Y29" s="12">
        <v>3183619</v>
      </c>
      <c r="Z29" s="12">
        <v>3220985</v>
      </c>
      <c r="AA29" s="12">
        <v>4079958</v>
      </c>
      <c r="AB29" s="12">
        <v>4517889</v>
      </c>
      <c r="AC29" s="12">
        <v>4785018</v>
      </c>
      <c r="AD29" s="12">
        <v>5111825</v>
      </c>
      <c r="AE29" s="12">
        <v>5417106</v>
      </c>
      <c r="AF29" s="12">
        <v>5576085</v>
      </c>
      <c r="AG29" s="24">
        <v>5498886</v>
      </c>
      <c r="AH29" s="24">
        <v>5647063</v>
      </c>
      <c r="AI29" s="12">
        <v>5054996</v>
      </c>
      <c r="AJ29" s="12">
        <v>4462968</v>
      </c>
      <c r="AK29" s="12">
        <v>4838319</v>
      </c>
      <c r="AL29" s="12">
        <v>5190713</v>
      </c>
      <c r="AM29" s="12">
        <v>5990253</v>
      </c>
      <c r="AN29" s="25">
        <v>6325119</v>
      </c>
      <c r="AO29" s="25">
        <v>7250661</v>
      </c>
      <c r="AP29" s="12">
        <v>7704525</v>
      </c>
      <c r="AQ29" s="13">
        <v>8922931</v>
      </c>
      <c r="AR29" s="12">
        <v>9473522</v>
      </c>
      <c r="AS29" s="12">
        <v>9312225</v>
      </c>
      <c r="AT29" s="12">
        <v>8450942</v>
      </c>
      <c r="AU29" s="12">
        <v>9067072</v>
      </c>
      <c r="AV29" s="12">
        <v>10380926</v>
      </c>
      <c r="AW29" s="12">
        <v>11032260</v>
      </c>
      <c r="AX29" s="12">
        <v>11620239</v>
      </c>
      <c r="AY29" s="58">
        <v>10426638.199999999</v>
      </c>
      <c r="AZ29" s="39">
        <v>1489000</v>
      </c>
      <c r="BA29" s="39">
        <v>0</v>
      </c>
      <c r="BB29" s="39">
        <v>11915638.199999999</v>
      </c>
      <c r="BC29" s="58">
        <v>9986528</v>
      </c>
      <c r="BD29" s="39">
        <v>35000</v>
      </c>
      <c r="BE29" s="39">
        <v>0</v>
      </c>
      <c r="BF29" s="39">
        <v>10021528</v>
      </c>
      <c r="BG29" s="58">
        <v>11004708</v>
      </c>
      <c r="BH29" s="39">
        <v>217079.73800000001</v>
      </c>
      <c r="BI29" s="39">
        <v>0</v>
      </c>
      <c r="BJ29" s="39">
        <v>11221787.738</v>
      </c>
      <c r="BK29" s="58">
        <v>9379003</v>
      </c>
      <c r="BL29" s="39">
        <v>0</v>
      </c>
      <c r="BM29" s="39">
        <v>0</v>
      </c>
      <c r="BN29" s="39">
        <v>9379003</v>
      </c>
      <c r="BO29" s="164">
        <v>8843276</v>
      </c>
      <c r="BP29" s="165">
        <v>10535904</v>
      </c>
      <c r="BQ29" s="148">
        <v>9577505</v>
      </c>
      <c r="BR29" s="148">
        <v>10535904</v>
      </c>
      <c r="BS29" s="149">
        <v>11688629.379000001</v>
      </c>
      <c r="BT29" s="198">
        <v>13245777.905999999</v>
      </c>
      <c r="BU29" s="198">
        <v>13562573</v>
      </c>
      <c r="BV29" s="198">
        <v>14432398</v>
      </c>
      <c r="BW29" s="198">
        <v>15533844.505000001</v>
      </c>
      <c r="BX29" s="198">
        <v>16322518.825999999</v>
      </c>
      <c r="BY29" s="198">
        <v>15096434.819</v>
      </c>
      <c r="BZ29" s="216"/>
    </row>
    <row r="30" spans="1:78">
      <c r="A30" s="12" t="s">
        <v>31</v>
      </c>
      <c r="S30" s="12">
        <v>206226</v>
      </c>
      <c r="T30" s="12">
        <v>220909</v>
      </c>
      <c r="U30" s="12">
        <v>237310</v>
      </c>
      <c r="V30" s="12">
        <v>246866</v>
      </c>
      <c r="W30" s="12">
        <v>263984</v>
      </c>
      <c r="X30" s="12">
        <v>305791</v>
      </c>
      <c r="Y30" s="12">
        <v>350020</v>
      </c>
      <c r="Z30" s="12">
        <v>366747</v>
      </c>
      <c r="AA30" s="12">
        <v>383718</v>
      </c>
      <c r="AB30" s="12">
        <v>399140</v>
      </c>
      <c r="AC30" s="12">
        <v>423132</v>
      </c>
      <c r="AD30" s="12">
        <v>441070</v>
      </c>
      <c r="AE30" s="12">
        <v>475181</v>
      </c>
      <c r="AF30" s="12">
        <v>505994</v>
      </c>
      <c r="AG30" s="24">
        <v>508758</v>
      </c>
      <c r="AH30" s="24">
        <v>500082</v>
      </c>
      <c r="AI30" s="12">
        <v>529158</v>
      </c>
      <c r="AJ30" s="12">
        <v>531761</v>
      </c>
      <c r="AK30" s="12">
        <v>544034</v>
      </c>
      <c r="AL30" s="12">
        <v>579879</v>
      </c>
      <c r="AM30" s="12">
        <v>619055</v>
      </c>
      <c r="AN30" s="12">
        <v>652263</v>
      </c>
      <c r="AO30" s="12">
        <v>676520</v>
      </c>
      <c r="AP30" s="12">
        <v>719221</v>
      </c>
      <c r="AQ30" s="13">
        <v>746478</v>
      </c>
      <c r="AR30" s="12">
        <v>756809</v>
      </c>
      <c r="AS30" s="12">
        <v>685529</v>
      </c>
      <c r="AT30" s="12">
        <v>591511</v>
      </c>
      <c r="AU30" s="12">
        <v>597921.31099999999</v>
      </c>
      <c r="AV30" s="12">
        <v>635454.35800000001</v>
      </c>
      <c r="AW30" s="12">
        <v>689786.24899999995</v>
      </c>
      <c r="AX30" s="12">
        <v>747481.054</v>
      </c>
      <c r="AY30" s="58">
        <v>682248.25399999996</v>
      </c>
      <c r="AZ30" s="39">
        <v>150676.05499999999</v>
      </c>
      <c r="BA30" s="39">
        <v>288</v>
      </c>
      <c r="BB30" s="39">
        <v>833212.30900000001</v>
      </c>
      <c r="BC30" s="58">
        <v>448292.74</v>
      </c>
      <c r="BD30" s="39">
        <v>382008.24900000001</v>
      </c>
      <c r="BE30" s="39">
        <v>0</v>
      </c>
      <c r="BF30" s="39">
        <v>830300.98899999994</v>
      </c>
      <c r="BG30" s="58">
        <v>676318.21600000001</v>
      </c>
      <c r="BH30" s="39">
        <v>89194.099000000002</v>
      </c>
      <c r="BI30" s="39">
        <v>0</v>
      </c>
      <c r="BJ30" s="39">
        <v>765512.31499999994</v>
      </c>
      <c r="BK30" s="58">
        <v>647496.27399999998</v>
      </c>
      <c r="BL30" s="39">
        <v>0</v>
      </c>
      <c r="BM30" s="39">
        <v>0</v>
      </c>
      <c r="BN30" s="39">
        <v>647496.27399999998</v>
      </c>
      <c r="BO30" s="164">
        <v>640628.978</v>
      </c>
      <c r="BP30" s="165">
        <v>679462.44700000004</v>
      </c>
      <c r="BQ30" s="148">
        <v>640628.978</v>
      </c>
      <c r="BR30" s="148">
        <v>679462.44700000004</v>
      </c>
      <c r="BS30" s="149">
        <v>778730.43099999998</v>
      </c>
      <c r="BT30" s="198">
        <v>864901.54599999997</v>
      </c>
      <c r="BU30" s="198">
        <v>866808</v>
      </c>
      <c r="BV30" s="198">
        <v>894743.71</v>
      </c>
      <c r="BW30" s="198">
        <v>995273.23300000001</v>
      </c>
      <c r="BX30" s="198">
        <v>1106024.226</v>
      </c>
      <c r="BY30" s="198">
        <v>1063615.314</v>
      </c>
      <c r="BZ30" s="216"/>
    </row>
    <row r="31" spans="1:78">
      <c r="A31" s="12" t="s">
        <v>32</v>
      </c>
      <c r="S31" s="12">
        <v>97884</v>
      </c>
      <c r="T31" s="12">
        <v>109642</v>
      </c>
      <c r="U31" s="12">
        <v>116162</v>
      </c>
      <c r="V31" s="12">
        <v>124359</v>
      </c>
      <c r="W31" s="12">
        <v>137573</v>
      </c>
      <c r="X31" s="12">
        <v>161446</v>
      </c>
      <c r="Y31" s="12">
        <v>185526</v>
      </c>
      <c r="Z31" s="12">
        <v>180510</v>
      </c>
      <c r="AA31" s="12">
        <v>185143</v>
      </c>
      <c r="AB31" s="12">
        <v>208744</v>
      </c>
      <c r="AC31" s="12">
        <v>212662</v>
      </c>
      <c r="AD31" s="12">
        <v>243118</v>
      </c>
      <c r="AE31" s="12">
        <v>267472</v>
      </c>
      <c r="AF31" s="12">
        <v>279241</v>
      </c>
      <c r="AG31" s="24">
        <v>290925</v>
      </c>
      <c r="AH31" s="24">
        <v>340296</v>
      </c>
      <c r="AI31" s="12">
        <v>367430</v>
      </c>
      <c r="AJ31" s="12">
        <v>371720</v>
      </c>
      <c r="AK31" s="12">
        <v>382648</v>
      </c>
      <c r="AL31" s="12">
        <v>358408</v>
      </c>
      <c r="AM31" s="12">
        <v>351127</v>
      </c>
      <c r="AN31" s="25">
        <v>351630</v>
      </c>
      <c r="AO31" s="25">
        <v>322258</v>
      </c>
      <c r="AP31" s="12">
        <v>341986</v>
      </c>
      <c r="AQ31" s="13">
        <v>339025</v>
      </c>
      <c r="AR31" s="12">
        <v>349231</v>
      </c>
      <c r="AS31" s="12">
        <v>369649</v>
      </c>
      <c r="AT31" s="12">
        <v>398836</v>
      </c>
      <c r="AU31" s="12">
        <v>409727</v>
      </c>
      <c r="AV31" s="12">
        <v>461171</v>
      </c>
      <c r="AW31" s="12">
        <v>503627</v>
      </c>
      <c r="AX31" s="12">
        <v>554292</v>
      </c>
      <c r="AY31" s="58">
        <v>604878.50699999998</v>
      </c>
      <c r="AZ31" s="39">
        <v>0</v>
      </c>
      <c r="BA31" s="39">
        <v>0</v>
      </c>
      <c r="BB31" s="39">
        <v>604878.50699999998</v>
      </c>
      <c r="BC31" s="58">
        <v>523279.26199999999</v>
      </c>
      <c r="BD31" s="39">
        <v>32000</v>
      </c>
      <c r="BE31" s="39">
        <v>0</v>
      </c>
      <c r="BF31" s="39">
        <v>555279.26199999999</v>
      </c>
      <c r="BG31" s="58">
        <v>489555.67700000003</v>
      </c>
      <c r="BH31" s="39">
        <v>22000</v>
      </c>
      <c r="BI31" s="39">
        <v>0.24</v>
      </c>
      <c r="BJ31" s="39">
        <v>511555.91700000002</v>
      </c>
      <c r="BK31" s="58">
        <v>512327.897</v>
      </c>
      <c r="BL31" s="39">
        <v>0</v>
      </c>
      <c r="BM31" s="39">
        <v>0</v>
      </c>
      <c r="BN31" s="39">
        <v>512327.897</v>
      </c>
      <c r="BO31" s="164">
        <v>513516.61300000001</v>
      </c>
      <c r="BP31" s="165">
        <v>517818.63699999999</v>
      </c>
      <c r="BQ31" s="148">
        <v>526179.65399999998</v>
      </c>
      <c r="BR31" s="148">
        <v>530388.30599999998</v>
      </c>
      <c r="BS31" s="149">
        <v>568084.29</v>
      </c>
      <c r="BT31" s="198">
        <v>603948.05500000005</v>
      </c>
      <c r="BU31" s="198">
        <v>667478</v>
      </c>
      <c r="BV31" s="198">
        <v>716718.36800000002</v>
      </c>
      <c r="BW31" s="198">
        <v>778347.85100000002</v>
      </c>
      <c r="BX31" s="198">
        <v>767494.67099999997</v>
      </c>
      <c r="BY31" s="198">
        <v>829297.80900000001</v>
      </c>
      <c r="BZ31" s="216"/>
    </row>
    <row r="32" spans="1:78">
      <c r="A32" s="12" t="s">
        <v>33</v>
      </c>
      <c r="S32" s="12">
        <v>69197</v>
      </c>
      <c r="T32" s="12">
        <v>77072</v>
      </c>
      <c r="U32" s="12">
        <v>83322</v>
      </c>
      <c r="V32" s="12">
        <v>85028</v>
      </c>
      <c r="W32" s="12">
        <v>94146</v>
      </c>
      <c r="X32" s="12">
        <v>95100</v>
      </c>
      <c r="Y32" s="12">
        <v>93826</v>
      </c>
      <c r="Z32" s="12">
        <v>101107</v>
      </c>
      <c r="AA32" s="12">
        <v>112240</v>
      </c>
      <c r="AB32" s="12">
        <v>119042</v>
      </c>
      <c r="AC32" s="12">
        <v>126030</v>
      </c>
      <c r="AD32" s="12">
        <v>139136</v>
      </c>
      <c r="AE32" s="12">
        <v>144987</v>
      </c>
      <c r="AF32" s="12">
        <v>158247</v>
      </c>
      <c r="AG32" s="24">
        <v>183997</v>
      </c>
      <c r="AH32" s="24">
        <v>195334</v>
      </c>
      <c r="AI32" s="12">
        <v>190593</v>
      </c>
      <c r="AJ32" s="12">
        <v>201334</v>
      </c>
      <c r="AK32" s="12">
        <v>227635</v>
      </c>
      <c r="AL32" s="12">
        <v>232533</v>
      </c>
      <c r="AM32" s="12">
        <v>241555</v>
      </c>
      <c r="AN32" s="25">
        <v>248249</v>
      </c>
      <c r="AO32" s="25">
        <v>266522</v>
      </c>
      <c r="AP32" s="12">
        <v>279290</v>
      </c>
      <c r="AQ32" s="13">
        <v>294651</v>
      </c>
      <c r="AR32" s="12">
        <v>323118</v>
      </c>
      <c r="AS32" s="12">
        <v>309150</v>
      </c>
      <c r="AT32" s="12">
        <v>318828</v>
      </c>
      <c r="AU32" s="12">
        <v>350952.7</v>
      </c>
      <c r="AV32" s="12">
        <v>363077.2</v>
      </c>
      <c r="AW32" s="12">
        <v>375281.6</v>
      </c>
      <c r="AX32" s="12">
        <v>410595.6</v>
      </c>
      <c r="AY32" s="58">
        <v>416493.1</v>
      </c>
      <c r="AZ32" s="39">
        <v>0</v>
      </c>
      <c r="BA32" s="39">
        <v>0</v>
      </c>
      <c r="BB32" s="39">
        <v>416493.1</v>
      </c>
      <c r="BC32" s="58">
        <v>352038.9</v>
      </c>
      <c r="BD32" s="39">
        <v>17683.900000000001</v>
      </c>
      <c r="BE32" s="39">
        <v>0</v>
      </c>
      <c r="BF32" s="39">
        <v>369722.8</v>
      </c>
      <c r="BG32" s="58">
        <v>343297</v>
      </c>
      <c r="BH32" s="39">
        <v>4766.8999999999996</v>
      </c>
      <c r="BI32" s="39">
        <v>0</v>
      </c>
      <c r="BJ32" s="39">
        <v>348063.9</v>
      </c>
      <c r="BK32" s="58">
        <v>333669.59999999998</v>
      </c>
      <c r="BL32" s="39">
        <v>0</v>
      </c>
      <c r="BM32" s="39">
        <v>0</v>
      </c>
      <c r="BN32" s="39">
        <v>333669.59999999998</v>
      </c>
      <c r="BO32" s="164">
        <v>360070.8</v>
      </c>
      <c r="BP32" s="165">
        <v>374642.1</v>
      </c>
      <c r="BQ32" s="148">
        <v>360070.8</v>
      </c>
      <c r="BR32" s="148">
        <v>374642.1</v>
      </c>
      <c r="BS32" s="149">
        <v>401454.4</v>
      </c>
      <c r="BT32" s="198">
        <v>419045.7</v>
      </c>
      <c r="BU32" s="198">
        <v>460323</v>
      </c>
      <c r="BV32" s="198">
        <v>478997.9</v>
      </c>
      <c r="BW32" s="198">
        <v>502954.9</v>
      </c>
      <c r="BX32" s="198">
        <v>521397</v>
      </c>
      <c r="BY32" s="198">
        <v>543739</v>
      </c>
      <c r="BZ32" s="216"/>
    </row>
    <row r="33" spans="1:78">
      <c r="A33" s="12" t="s">
        <v>34</v>
      </c>
      <c r="S33" s="12">
        <v>47705</v>
      </c>
      <c r="T33" s="12">
        <v>52251</v>
      </c>
      <c r="U33" s="12">
        <v>55050</v>
      </c>
      <c r="V33" s="12">
        <v>60494</v>
      </c>
      <c r="W33" s="12">
        <v>67348</v>
      </c>
      <c r="X33" s="12">
        <v>83693</v>
      </c>
      <c r="Y33" s="12">
        <v>95273</v>
      </c>
      <c r="Z33" s="12">
        <v>103617</v>
      </c>
      <c r="AA33" s="12">
        <v>107362</v>
      </c>
      <c r="AB33" s="12">
        <v>106150</v>
      </c>
      <c r="AC33" s="12">
        <v>101187</v>
      </c>
      <c r="AD33" s="12">
        <v>105106</v>
      </c>
      <c r="AE33" s="12">
        <v>105277</v>
      </c>
      <c r="AF33" s="12">
        <v>109416</v>
      </c>
      <c r="AG33" s="24">
        <v>116648</v>
      </c>
      <c r="AH33" s="24">
        <v>139877</v>
      </c>
      <c r="AI33" s="12">
        <v>123228</v>
      </c>
      <c r="AJ33" s="12">
        <v>125285</v>
      </c>
      <c r="AK33" s="12">
        <v>123297</v>
      </c>
      <c r="AL33" s="12">
        <v>122645</v>
      </c>
      <c r="AM33" s="12">
        <v>125735</v>
      </c>
      <c r="AN33" s="25">
        <v>127135</v>
      </c>
      <c r="AO33" s="25">
        <v>129929</v>
      </c>
      <c r="AP33" s="12">
        <v>138477</v>
      </c>
      <c r="AQ33" s="13">
        <v>141686</v>
      </c>
      <c r="AR33" s="12">
        <v>149838</v>
      </c>
      <c r="AS33" s="12">
        <v>146034</v>
      </c>
      <c r="AT33" s="12">
        <v>150576</v>
      </c>
      <c r="AU33" s="12">
        <v>152582</v>
      </c>
      <c r="AV33" s="12">
        <v>172767</v>
      </c>
      <c r="AW33" s="12">
        <v>171368.69099999999</v>
      </c>
      <c r="AX33" s="12">
        <v>196547.88</v>
      </c>
      <c r="AY33" s="58">
        <v>207471.41</v>
      </c>
      <c r="AZ33" s="39">
        <v>0</v>
      </c>
      <c r="BA33" s="39">
        <v>0</v>
      </c>
      <c r="BB33" s="39">
        <v>207471.41</v>
      </c>
      <c r="BC33" s="58">
        <v>171513.84899999999</v>
      </c>
      <c r="BD33" s="39">
        <v>29762.223000000002</v>
      </c>
      <c r="BE33" s="39">
        <v>8220.6370000000006</v>
      </c>
      <c r="BF33" s="39">
        <v>209496.709</v>
      </c>
      <c r="BG33" s="58">
        <v>172375.27600000001</v>
      </c>
      <c r="BH33" s="39">
        <v>29762.223999999998</v>
      </c>
      <c r="BI33" s="39">
        <v>7404.3689999999997</v>
      </c>
      <c r="BJ33" s="39">
        <v>209541.86900000001</v>
      </c>
      <c r="BK33" s="58">
        <v>202105.31599999999</v>
      </c>
      <c r="BL33" s="39">
        <v>0</v>
      </c>
      <c r="BM33" s="39">
        <v>0</v>
      </c>
      <c r="BN33" s="39">
        <v>202105.31599999999</v>
      </c>
      <c r="BO33" s="164">
        <v>202187.81700000001</v>
      </c>
      <c r="BP33" s="165">
        <v>226961.35399999999</v>
      </c>
      <c r="BQ33" s="148">
        <v>202187.81700000001</v>
      </c>
      <c r="BR33" s="148">
        <v>226961.35399999999</v>
      </c>
      <c r="BS33" s="149">
        <v>240959.10200000001</v>
      </c>
      <c r="BT33" s="198">
        <v>249277.353</v>
      </c>
      <c r="BU33" s="198">
        <v>252367</v>
      </c>
      <c r="BV33" s="198">
        <v>241493.606</v>
      </c>
      <c r="BW33" s="198">
        <v>244579.818</v>
      </c>
      <c r="BX33" s="198">
        <v>258638.63399999999</v>
      </c>
      <c r="BY33" s="198">
        <v>273759.31099999999</v>
      </c>
      <c r="BZ33" s="216"/>
    </row>
    <row r="34" spans="1:78">
      <c r="A34" s="12" t="s">
        <v>35</v>
      </c>
      <c r="S34" s="12">
        <v>42355</v>
      </c>
      <c r="T34" s="12">
        <v>45457</v>
      </c>
      <c r="U34" s="12">
        <v>50112</v>
      </c>
      <c r="V34" s="12">
        <v>56896</v>
      </c>
      <c r="W34" s="12">
        <v>62107</v>
      </c>
      <c r="X34" s="12">
        <v>65851</v>
      </c>
      <c r="Y34" s="12">
        <v>71929</v>
      </c>
      <c r="Z34" s="12">
        <v>75360</v>
      </c>
      <c r="AA34" s="12">
        <v>78645</v>
      </c>
      <c r="AB34" s="12">
        <v>94400</v>
      </c>
      <c r="AC34" s="12">
        <v>102419</v>
      </c>
      <c r="AD34" s="12">
        <v>112551</v>
      </c>
      <c r="AE34" s="12">
        <v>121249</v>
      </c>
      <c r="AF34" s="12">
        <v>146636</v>
      </c>
      <c r="AG34" s="24">
        <v>163324</v>
      </c>
      <c r="AH34" s="24">
        <v>191773</v>
      </c>
      <c r="AI34" s="12">
        <v>207572</v>
      </c>
      <c r="AJ34" s="12">
        <v>194219</v>
      </c>
      <c r="AK34" s="12">
        <v>194939</v>
      </c>
      <c r="AL34" s="12">
        <v>224143</v>
      </c>
      <c r="AM34" s="12">
        <v>238273</v>
      </c>
      <c r="AN34" s="25">
        <v>291721</v>
      </c>
      <c r="AO34" s="25">
        <v>290363</v>
      </c>
      <c r="AP34" s="12">
        <v>305983</v>
      </c>
      <c r="AQ34" s="13">
        <v>316611</v>
      </c>
      <c r="AR34" s="12">
        <v>346845</v>
      </c>
      <c r="AS34" s="12">
        <v>370593</v>
      </c>
      <c r="AT34" s="12">
        <v>483134</v>
      </c>
      <c r="AU34" s="12">
        <v>502023.88299999997</v>
      </c>
      <c r="AV34" s="12">
        <v>555541.16200000001</v>
      </c>
      <c r="AW34" s="12">
        <v>593775.71900000004</v>
      </c>
      <c r="AX34" s="12">
        <v>620032.58100000001</v>
      </c>
      <c r="AY34" s="58">
        <v>623227.26899999997</v>
      </c>
      <c r="AZ34" s="39">
        <v>0</v>
      </c>
      <c r="BA34" s="39">
        <v>0</v>
      </c>
      <c r="BB34" s="39">
        <v>623227.26899999997</v>
      </c>
      <c r="BC34" s="58">
        <v>396485.28700000001</v>
      </c>
      <c r="BD34" s="39">
        <v>184778.622</v>
      </c>
      <c r="BE34" s="39">
        <v>0</v>
      </c>
      <c r="BF34" s="39">
        <v>581263.90899999999</v>
      </c>
      <c r="BG34" s="58">
        <v>550168.60400000005</v>
      </c>
      <c r="BH34" s="39">
        <v>0</v>
      </c>
      <c r="BI34" s="39">
        <v>0</v>
      </c>
      <c r="BJ34" s="39">
        <v>550168.60400000005</v>
      </c>
      <c r="BK34" s="58">
        <v>473148.326</v>
      </c>
      <c r="BL34" s="39">
        <v>0</v>
      </c>
      <c r="BM34" s="39">
        <v>0</v>
      </c>
      <c r="BN34" s="39">
        <v>473148.326</v>
      </c>
      <c r="BO34" s="164">
        <v>472368.01699999999</v>
      </c>
      <c r="BP34" s="165">
        <v>487184.04200000002</v>
      </c>
      <c r="BQ34" s="148">
        <v>472368.01699999999</v>
      </c>
      <c r="BR34" s="148">
        <v>487184.04200000002</v>
      </c>
      <c r="BS34" s="149">
        <v>492758.42599999998</v>
      </c>
      <c r="BT34" s="198">
        <v>538609.21499999997</v>
      </c>
      <c r="BU34" s="198">
        <v>570958</v>
      </c>
      <c r="BV34" s="198">
        <v>622021.005</v>
      </c>
      <c r="BW34" s="198">
        <v>655333.24699999997</v>
      </c>
      <c r="BX34" s="198">
        <v>701030.03300000005</v>
      </c>
      <c r="BY34" s="198">
        <v>576049.87899999996</v>
      </c>
      <c r="BZ34" s="216"/>
    </row>
    <row r="35" spans="1:78">
      <c r="A35" s="12" t="s">
        <v>36</v>
      </c>
      <c r="C35" s="28"/>
      <c r="S35" s="12">
        <v>83729</v>
      </c>
      <c r="T35" s="12">
        <v>98877</v>
      </c>
      <c r="U35" s="12">
        <v>125836</v>
      </c>
      <c r="V35" s="12">
        <v>138624</v>
      </c>
      <c r="W35" s="12">
        <v>162015</v>
      </c>
      <c r="X35" s="12">
        <v>184553</v>
      </c>
      <c r="Y35" s="12">
        <v>205140</v>
      </c>
      <c r="Z35" s="12">
        <v>218822</v>
      </c>
      <c r="AA35" s="12">
        <v>250021</v>
      </c>
      <c r="AB35" s="12">
        <v>249134</v>
      </c>
      <c r="AC35" s="12">
        <v>252732</v>
      </c>
      <c r="AD35" s="12">
        <v>262813</v>
      </c>
      <c r="AE35" s="12">
        <v>276222</v>
      </c>
      <c r="AF35" s="12">
        <v>296411</v>
      </c>
      <c r="AG35" s="24">
        <v>335468</v>
      </c>
      <c r="AH35" s="24">
        <v>349378</v>
      </c>
      <c r="AI35" s="12">
        <v>364896</v>
      </c>
      <c r="AJ35" s="12">
        <v>393353</v>
      </c>
      <c r="AK35" s="12">
        <v>437502</v>
      </c>
      <c r="AL35" s="12">
        <v>466662</v>
      </c>
      <c r="AM35" s="12">
        <v>487390</v>
      </c>
      <c r="AN35" s="25">
        <v>486163</v>
      </c>
      <c r="AO35" s="25">
        <v>517261</v>
      </c>
      <c r="AP35" s="12">
        <v>544090</v>
      </c>
      <c r="AQ35" s="13">
        <v>568295</v>
      </c>
      <c r="AR35" s="12">
        <v>605193</v>
      </c>
      <c r="AS35" s="12">
        <v>609070</v>
      </c>
      <c r="AT35" s="12">
        <v>644996</v>
      </c>
      <c r="AU35" s="12">
        <v>762379.37399999995</v>
      </c>
      <c r="AV35" s="12">
        <v>837112.82700000005</v>
      </c>
      <c r="AW35" s="12">
        <v>954683.1</v>
      </c>
      <c r="AX35" s="12">
        <v>1016380.902</v>
      </c>
      <c r="AY35" s="58">
        <v>994039.65</v>
      </c>
      <c r="AZ35" s="39">
        <v>0</v>
      </c>
      <c r="BA35" s="39">
        <v>0</v>
      </c>
      <c r="BB35" s="39">
        <v>994039.65</v>
      </c>
      <c r="BC35" s="58">
        <v>931271.61399999994</v>
      </c>
      <c r="BD35" s="39">
        <v>15538.4</v>
      </c>
      <c r="BE35" s="39">
        <v>0</v>
      </c>
      <c r="BF35" s="39">
        <v>946810.01399999997</v>
      </c>
      <c r="BG35" s="58">
        <v>835346.31400000001</v>
      </c>
      <c r="BH35" s="39">
        <v>10937.5</v>
      </c>
      <c r="BI35" s="39">
        <v>950</v>
      </c>
      <c r="BJ35" s="39">
        <v>847233.81400000001</v>
      </c>
      <c r="BK35" s="58">
        <v>798972.30500000005</v>
      </c>
      <c r="BL35" s="39">
        <v>0</v>
      </c>
      <c r="BM35" s="39">
        <v>0</v>
      </c>
      <c r="BN35" s="39">
        <v>798972.30500000005</v>
      </c>
      <c r="BO35" s="164">
        <v>799405.505</v>
      </c>
      <c r="BP35" s="165">
        <v>871115.91299999994</v>
      </c>
      <c r="BQ35" s="148">
        <v>832616.87899999996</v>
      </c>
      <c r="BR35" s="148">
        <v>856215.01199999999</v>
      </c>
      <c r="BS35" s="149">
        <v>899300.03599999996</v>
      </c>
      <c r="BT35" s="198">
        <v>905178.31599999999</v>
      </c>
      <c r="BU35" s="198">
        <v>854808</v>
      </c>
      <c r="BV35" s="198">
        <v>836246</v>
      </c>
      <c r="BW35" s="198">
        <v>868610.8</v>
      </c>
      <c r="BX35" s="198">
        <v>932306.7</v>
      </c>
      <c r="BY35" s="198">
        <v>891838.36499999999</v>
      </c>
      <c r="BZ35" s="216"/>
    </row>
    <row r="36" spans="1:78">
      <c r="A36" s="12" t="s">
        <v>37</v>
      </c>
      <c r="S36" s="12">
        <v>176653</v>
      </c>
      <c r="T36" s="12">
        <v>198234</v>
      </c>
      <c r="U36" s="12">
        <v>204000</v>
      </c>
      <c r="V36" s="12">
        <v>229013</v>
      </c>
      <c r="W36" s="12">
        <v>250443</v>
      </c>
      <c r="X36" s="12">
        <v>252602</v>
      </c>
      <c r="Y36" s="12">
        <v>240519</v>
      </c>
      <c r="Z36" s="12">
        <v>273059</v>
      </c>
      <c r="AA36" s="12">
        <v>281483</v>
      </c>
      <c r="AB36" s="12">
        <v>312194</v>
      </c>
      <c r="AC36" s="12">
        <v>335998</v>
      </c>
      <c r="AD36" s="12">
        <v>349940</v>
      </c>
      <c r="AE36" s="12">
        <v>361188</v>
      </c>
      <c r="AF36" s="12">
        <v>395898</v>
      </c>
      <c r="AG36" s="24">
        <v>420047</v>
      </c>
      <c r="AH36" s="24">
        <v>461155</v>
      </c>
      <c r="AI36" s="12">
        <v>485482</v>
      </c>
      <c r="AJ36" s="12">
        <v>418497</v>
      </c>
      <c r="AK36" s="12">
        <v>435579</v>
      </c>
      <c r="AL36" s="12">
        <v>459851</v>
      </c>
      <c r="AM36" s="12">
        <v>478623</v>
      </c>
      <c r="AN36" s="12">
        <v>543266</v>
      </c>
      <c r="AO36" s="12">
        <v>568079</v>
      </c>
      <c r="AP36" s="12">
        <v>632912</v>
      </c>
      <c r="AQ36" s="13">
        <v>665786</v>
      </c>
      <c r="AR36" s="12">
        <v>617419</v>
      </c>
      <c r="AS36" s="12">
        <v>510955</v>
      </c>
      <c r="AT36" s="12">
        <v>584025</v>
      </c>
      <c r="AU36" s="12">
        <v>585749.93299999996</v>
      </c>
      <c r="AV36" s="12">
        <v>621273.625</v>
      </c>
      <c r="AW36" s="12">
        <v>640983.571</v>
      </c>
      <c r="AX36" s="12">
        <v>725761.91899999999</v>
      </c>
      <c r="AY36" s="58">
        <v>687421.772</v>
      </c>
      <c r="AZ36" s="39">
        <v>55636.351999999999</v>
      </c>
      <c r="BA36" s="39">
        <v>0</v>
      </c>
      <c r="BB36" s="39">
        <v>743058.12399999995</v>
      </c>
      <c r="BC36" s="58">
        <v>642906.47</v>
      </c>
      <c r="BD36" s="39">
        <v>47645.677000000003</v>
      </c>
      <c r="BE36" s="39">
        <v>0</v>
      </c>
      <c r="BF36" s="39">
        <v>690552.147</v>
      </c>
      <c r="BG36" s="58">
        <v>626985.00199999998</v>
      </c>
      <c r="BH36" s="39">
        <v>23177.976999999999</v>
      </c>
      <c r="BI36" s="39">
        <v>0</v>
      </c>
      <c r="BJ36" s="39">
        <v>650162.97900000005</v>
      </c>
      <c r="BK36" s="58">
        <v>566031.61399999994</v>
      </c>
      <c r="BL36" s="39">
        <v>0</v>
      </c>
      <c r="BM36" s="39">
        <v>0</v>
      </c>
      <c r="BN36" s="39">
        <v>566031.61399999994</v>
      </c>
      <c r="BO36" s="164">
        <v>582208.397</v>
      </c>
      <c r="BP36" s="165">
        <v>631121.94999999995</v>
      </c>
      <c r="BQ36" s="148">
        <v>580701.60699999996</v>
      </c>
      <c r="BR36" s="148">
        <v>631121.94999999995</v>
      </c>
      <c r="BS36" s="149">
        <v>694391.07299999997</v>
      </c>
      <c r="BT36" s="198">
        <v>775829.43700000003</v>
      </c>
      <c r="BU36" s="198">
        <v>816723</v>
      </c>
      <c r="BV36" s="198">
        <v>839939.38199999998</v>
      </c>
      <c r="BW36" s="198">
        <v>880935.08100000001</v>
      </c>
      <c r="BX36" s="198">
        <v>960430.821</v>
      </c>
      <c r="BY36" s="198">
        <v>997957.45200000005</v>
      </c>
    </row>
    <row r="37" spans="1:78">
      <c r="A37" s="12" t="s">
        <v>38</v>
      </c>
      <c r="S37" s="12">
        <v>103192</v>
      </c>
      <c r="T37" s="12">
        <v>118602</v>
      </c>
      <c r="U37" s="12">
        <v>132525</v>
      </c>
      <c r="V37" s="12">
        <v>138790</v>
      </c>
      <c r="W37" s="12">
        <v>155611</v>
      </c>
      <c r="X37" s="12">
        <v>173772</v>
      </c>
      <c r="Y37" s="12">
        <v>192187</v>
      </c>
      <c r="Z37" s="12">
        <v>198995</v>
      </c>
      <c r="AA37" s="12">
        <v>235801</v>
      </c>
      <c r="AB37" s="12">
        <v>244441</v>
      </c>
      <c r="AC37" s="12">
        <v>244387</v>
      </c>
      <c r="AD37" s="12">
        <v>257218</v>
      </c>
      <c r="AE37" s="12">
        <v>263964</v>
      </c>
      <c r="AF37" s="12">
        <v>292722</v>
      </c>
      <c r="AG37" s="24">
        <v>305233</v>
      </c>
      <c r="AH37" s="24">
        <v>327723</v>
      </c>
      <c r="AI37" s="12">
        <v>350936</v>
      </c>
      <c r="AJ37" s="12">
        <v>366492</v>
      </c>
      <c r="AK37" s="12">
        <v>400372</v>
      </c>
      <c r="AL37" s="12">
        <v>418297</v>
      </c>
      <c r="AM37" s="12">
        <v>457516</v>
      </c>
      <c r="AN37" s="12">
        <v>469937</v>
      </c>
      <c r="AO37" s="12">
        <v>489878</v>
      </c>
      <c r="AP37" s="12">
        <v>513633</v>
      </c>
      <c r="AQ37" s="13">
        <v>547506</v>
      </c>
      <c r="AR37" s="12">
        <v>628032</v>
      </c>
      <c r="AS37" s="12">
        <v>602086</v>
      </c>
      <c r="AT37" s="12">
        <v>603196</v>
      </c>
      <c r="AU37" s="12">
        <v>646538</v>
      </c>
      <c r="AV37" s="12">
        <v>690228</v>
      </c>
      <c r="AW37" s="12">
        <v>718208.6</v>
      </c>
      <c r="AX37" s="12">
        <v>812337.5</v>
      </c>
      <c r="AY37" s="58">
        <v>748957.5</v>
      </c>
      <c r="AZ37" s="39">
        <v>28800</v>
      </c>
      <c r="BA37" s="39">
        <v>0</v>
      </c>
      <c r="BB37" s="39">
        <v>777757.5</v>
      </c>
      <c r="BC37" s="58">
        <v>687172.6</v>
      </c>
      <c r="BD37" s="39">
        <v>45586.2</v>
      </c>
      <c r="BE37" s="39">
        <v>12380.6</v>
      </c>
      <c r="BF37" s="39">
        <v>745139.4</v>
      </c>
      <c r="BG37" s="58">
        <v>696896.522</v>
      </c>
      <c r="BH37" s="39">
        <v>19819.621999999999</v>
      </c>
      <c r="BI37" s="39">
        <v>18155.477999999999</v>
      </c>
      <c r="BJ37" s="39">
        <v>734871.62199999997</v>
      </c>
      <c r="BK37" s="58">
        <v>728922.6</v>
      </c>
      <c r="BL37" s="39">
        <v>0</v>
      </c>
      <c r="BM37" s="39">
        <v>0</v>
      </c>
      <c r="BN37" s="39">
        <v>728922.6</v>
      </c>
      <c r="BO37" s="164">
        <v>748759</v>
      </c>
      <c r="BP37" s="165">
        <v>798346.2</v>
      </c>
      <c r="BQ37" s="148">
        <v>748759</v>
      </c>
      <c r="BR37" s="148">
        <v>798346.2</v>
      </c>
      <c r="BS37" s="149">
        <v>887761.3</v>
      </c>
      <c r="BT37" s="198">
        <v>933251.5</v>
      </c>
      <c r="BU37" s="198">
        <v>978664</v>
      </c>
      <c r="BV37" s="198">
        <v>1029936.1</v>
      </c>
      <c r="BW37" s="198">
        <v>1113971.2</v>
      </c>
      <c r="BX37" s="198">
        <v>1226462</v>
      </c>
      <c r="BY37" s="198">
        <v>1212585.6000000001</v>
      </c>
    </row>
    <row r="38" spans="1:78">
      <c r="A38" s="12" t="s">
        <v>39</v>
      </c>
      <c r="S38" s="12"/>
      <c r="T38" s="12">
        <f>760500/2</f>
        <v>380250</v>
      </c>
      <c r="U38" s="12">
        <f>760500/2</f>
        <v>380250</v>
      </c>
      <c r="V38" s="12">
        <f>935434/2</f>
        <v>467717</v>
      </c>
      <c r="W38" s="12">
        <f>935434/2</f>
        <v>467717</v>
      </c>
      <c r="X38" s="56">
        <f>995643/2</f>
        <v>497821.5</v>
      </c>
      <c r="Y38" s="12">
        <f>995643/2</f>
        <v>497821.5</v>
      </c>
      <c r="Z38" s="12">
        <f>1123748/2</f>
        <v>561874</v>
      </c>
      <c r="AA38" s="12">
        <f>1123748/2</f>
        <v>561874</v>
      </c>
      <c r="AB38" s="12">
        <v>596562</v>
      </c>
      <c r="AC38" s="13">
        <f>661435</f>
        <v>661435</v>
      </c>
      <c r="AD38" s="12">
        <v>673972</v>
      </c>
      <c r="AE38" s="12">
        <v>719437</v>
      </c>
      <c r="AF38" s="12">
        <v>796400</v>
      </c>
      <c r="AG38" s="24">
        <v>908129</v>
      </c>
      <c r="AH38" s="24">
        <v>921166</v>
      </c>
      <c r="AI38" s="12">
        <v>953081</v>
      </c>
      <c r="AJ38" s="12">
        <v>962625</v>
      </c>
      <c r="AK38" s="12">
        <v>942767</v>
      </c>
      <c r="AL38" s="12">
        <v>998218</v>
      </c>
      <c r="AM38" s="12">
        <v>1077410</v>
      </c>
      <c r="AN38" s="25">
        <v>1110244</v>
      </c>
      <c r="AO38" s="25">
        <v>1146399</v>
      </c>
      <c r="AP38" s="12">
        <v>1237155</v>
      </c>
      <c r="AQ38" s="13">
        <v>1333911</v>
      </c>
      <c r="AR38" s="12">
        <v>1370921</v>
      </c>
      <c r="AS38" s="12">
        <v>1375574</v>
      </c>
      <c r="AT38" s="12">
        <v>1344701</v>
      </c>
      <c r="AU38" s="12">
        <v>1411664</v>
      </c>
      <c r="AV38" s="12">
        <v>1536329</v>
      </c>
      <c r="AW38" s="12">
        <v>1631059</v>
      </c>
      <c r="AX38" s="12">
        <v>1768291</v>
      </c>
      <c r="AY38" s="58">
        <v>1809447</v>
      </c>
      <c r="AZ38" s="39">
        <v>0</v>
      </c>
      <c r="BA38" s="39">
        <v>0</v>
      </c>
      <c r="BB38" s="39">
        <v>1809447</v>
      </c>
      <c r="BC38" s="58">
        <v>1572442</v>
      </c>
      <c r="BD38" s="39">
        <v>100662</v>
      </c>
      <c r="BE38" s="39">
        <v>0</v>
      </c>
      <c r="BF38" s="39">
        <v>1673104</v>
      </c>
      <c r="BG38" s="58">
        <v>1592882</v>
      </c>
      <c r="BH38" s="39">
        <v>0</v>
      </c>
      <c r="BI38" s="39">
        <v>0</v>
      </c>
      <c r="BJ38" s="39">
        <v>1592882</v>
      </c>
      <c r="BK38" s="58">
        <v>1361782</v>
      </c>
      <c r="BL38" s="39">
        <v>0</v>
      </c>
      <c r="BM38" s="39">
        <v>0</v>
      </c>
      <c r="BN38" s="39">
        <v>1361782</v>
      </c>
      <c r="BO38" s="164">
        <v>1372858</v>
      </c>
      <c r="BP38" s="165">
        <v>1570807</v>
      </c>
      <c r="BQ38" s="148">
        <v>1372858</v>
      </c>
      <c r="BR38" s="148">
        <v>1570807</v>
      </c>
      <c r="BS38" s="149">
        <v>1580750</v>
      </c>
      <c r="BT38" s="198">
        <v>1770882</v>
      </c>
      <c r="BU38" s="198">
        <v>1878116</v>
      </c>
      <c r="BV38" s="198">
        <v>1906810</v>
      </c>
      <c r="BW38" s="198">
        <v>2037367</v>
      </c>
      <c r="BX38" s="198">
        <v>2225826</v>
      </c>
      <c r="BY38" s="198">
        <v>2532098.2629999998</v>
      </c>
    </row>
    <row r="39" spans="1:78">
      <c r="A39" s="21" t="s">
        <v>40</v>
      </c>
      <c r="B39" s="17"/>
      <c r="C39" s="17"/>
      <c r="D39" s="17"/>
      <c r="E39" s="17"/>
      <c r="F39" s="17"/>
      <c r="G39" s="17"/>
      <c r="H39" s="17"/>
      <c r="I39" s="17"/>
      <c r="J39" s="17"/>
      <c r="K39" s="17"/>
      <c r="L39" s="17"/>
      <c r="M39" s="17"/>
      <c r="N39" s="17"/>
      <c r="O39" s="17"/>
      <c r="P39" s="17"/>
      <c r="Q39" s="17"/>
      <c r="R39" s="17"/>
      <c r="S39" s="21">
        <v>37943</v>
      </c>
      <c r="T39" s="21">
        <v>42883</v>
      </c>
      <c r="U39" s="21">
        <v>47043</v>
      </c>
      <c r="V39" s="21">
        <v>51664</v>
      </c>
      <c r="W39" s="21">
        <v>70504</v>
      </c>
      <c r="X39" s="21">
        <v>82644</v>
      </c>
      <c r="Y39" s="21">
        <v>102764</v>
      </c>
      <c r="Z39" s="21">
        <v>102764</v>
      </c>
      <c r="AA39" s="21">
        <v>109072</v>
      </c>
      <c r="AB39" s="21">
        <v>109072</v>
      </c>
      <c r="AC39" s="21">
        <v>114560</v>
      </c>
      <c r="AD39" s="21">
        <v>114560</v>
      </c>
      <c r="AE39" s="21">
        <v>116183</v>
      </c>
      <c r="AF39" s="21">
        <v>116183</v>
      </c>
      <c r="AG39" s="52">
        <v>124902</v>
      </c>
      <c r="AH39" s="52">
        <v>124902</v>
      </c>
      <c r="AI39" s="21">
        <v>122152</v>
      </c>
      <c r="AJ39" s="21">
        <v>124694</v>
      </c>
      <c r="AK39" s="21">
        <v>129271</v>
      </c>
      <c r="AL39" s="21">
        <v>129401</v>
      </c>
      <c r="AM39" s="21">
        <v>135034</v>
      </c>
      <c r="AN39" s="53">
        <v>135034</v>
      </c>
      <c r="AO39" s="53">
        <v>139711</v>
      </c>
      <c r="AP39" s="21">
        <v>139711</v>
      </c>
      <c r="AQ39" s="54">
        <v>151523</v>
      </c>
      <c r="AR39" s="21">
        <v>161917</v>
      </c>
      <c r="AS39" s="21">
        <v>191958</v>
      </c>
      <c r="AT39" s="21">
        <v>198634</v>
      </c>
      <c r="AU39" s="21">
        <v>217638.25</v>
      </c>
      <c r="AV39" s="21">
        <v>251244.326</v>
      </c>
      <c r="AW39" s="21">
        <v>276929.65000000002</v>
      </c>
      <c r="AX39" s="21">
        <v>290507.51500000001</v>
      </c>
      <c r="AY39" s="74">
        <v>327329.34399999998</v>
      </c>
      <c r="AZ39" s="21">
        <v>0</v>
      </c>
      <c r="BA39" s="21">
        <v>0</v>
      </c>
      <c r="BB39" s="21">
        <v>327329.34399999998</v>
      </c>
      <c r="BC39" s="74">
        <v>307863.71500000003</v>
      </c>
      <c r="BD39" s="21">
        <v>0</v>
      </c>
      <c r="BE39" s="21">
        <v>0</v>
      </c>
      <c r="BF39" s="21">
        <v>307863.71500000003</v>
      </c>
      <c r="BG39" s="74">
        <v>344287.02100000001</v>
      </c>
      <c r="BH39" s="21">
        <v>32208.404999999999</v>
      </c>
      <c r="BI39" s="21">
        <v>8300</v>
      </c>
      <c r="BJ39" s="21">
        <v>384795.42599999998</v>
      </c>
      <c r="BK39" s="74">
        <v>337988.717</v>
      </c>
      <c r="BL39" s="21">
        <v>0</v>
      </c>
      <c r="BM39" s="21">
        <v>0</v>
      </c>
      <c r="BN39" s="21">
        <v>337988.717</v>
      </c>
      <c r="BO39" s="171">
        <v>384199.29</v>
      </c>
      <c r="BP39" s="172">
        <v>352419.04100000003</v>
      </c>
      <c r="BQ39" s="150">
        <v>383533.41100000002</v>
      </c>
      <c r="BR39" s="150">
        <v>352669.70741999999</v>
      </c>
      <c r="BS39" s="147">
        <v>373838.46600000001</v>
      </c>
      <c r="BT39" s="198">
        <v>419149.337</v>
      </c>
      <c r="BU39" s="198">
        <v>382164</v>
      </c>
      <c r="BV39" s="198">
        <v>373759.70699999999</v>
      </c>
      <c r="BW39" s="198">
        <v>384799.23499999999</v>
      </c>
      <c r="BX39" s="198">
        <v>389812.87300000002</v>
      </c>
      <c r="BY39" s="198">
        <v>388522.63299999997</v>
      </c>
    </row>
    <row r="40" spans="1:78">
      <c r="A40" s="50" t="s">
        <v>41</v>
      </c>
      <c r="B40" s="63">
        <f>SUM(B42:B53)</f>
        <v>0</v>
      </c>
      <c r="C40" s="63">
        <f t="shared" ref="C40:BJ40" si="30">SUM(C42:C53)</f>
        <v>0</v>
      </c>
      <c r="D40" s="63">
        <f t="shared" si="30"/>
        <v>0</v>
      </c>
      <c r="E40" s="63">
        <f t="shared" si="30"/>
        <v>0</v>
      </c>
      <c r="F40" s="63">
        <f t="shared" si="30"/>
        <v>0</v>
      </c>
      <c r="G40" s="63">
        <f t="shared" si="30"/>
        <v>0</v>
      </c>
      <c r="H40" s="63">
        <f t="shared" si="30"/>
        <v>0</v>
      </c>
      <c r="I40" s="63">
        <f t="shared" si="30"/>
        <v>0</v>
      </c>
      <c r="J40" s="63">
        <f t="shared" si="30"/>
        <v>0</v>
      </c>
      <c r="K40" s="63">
        <f t="shared" si="30"/>
        <v>0</v>
      </c>
      <c r="L40" s="63">
        <f t="shared" si="30"/>
        <v>0</v>
      </c>
      <c r="M40" s="63">
        <f t="shared" si="30"/>
        <v>0</v>
      </c>
      <c r="N40" s="63">
        <f t="shared" si="30"/>
        <v>0</v>
      </c>
      <c r="O40" s="63">
        <f t="shared" si="30"/>
        <v>0</v>
      </c>
      <c r="P40" s="63">
        <f t="shared" si="30"/>
        <v>0</v>
      </c>
      <c r="Q40" s="63">
        <f t="shared" si="30"/>
        <v>0</v>
      </c>
      <c r="R40" s="63">
        <f t="shared" si="30"/>
        <v>0</v>
      </c>
      <c r="S40" s="63">
        <f t="shared" si="30"/>
        <v>3613513</v>
      </c>
      <c r="T40" s="63">
        <f t="shared" si="30"/>
        <v>4041776</v>
      </c>
      <c r="U40" s="63">
        <f t="shared" si="30"/>
        <v>4432825</v>
      </c>
      <c r="V40" s="63">
        <f t="shared" si="30"/>
        <v>4813276</v>
      </c>
      <c r="W40" s="63">
        <f t="shared" si="30"/>
        <v>5098080</v>
      </c>
      <c r="X40" s="63">
        <f t="shared" si="30"/>
        <v>5433389</v>
      </c>
      <c r="Y40" s="63">
        <f t="shared" si="30"/>
        <v>5680009</v>
      </c>
      <c r="Z40" s="63">
        <f t="shared" si="30"/>
        <v>6011836</v>
      </c>
      <c r="AA40" s="63">
        <f t="shared" si="30"/>
        <v>6480451</v>
      </c>
      <c r="AB40" s="63">
        <f t="shared" si="30"/>
        <v>7121607</v>
      </c>
      <c r="AC40" s="63">
        <f t="shared" si="30"/>
        <v>7553601</v>
      </c>
      <c r="AD40" s="63">
        <f t="shared" si="30"/>
        <v>7849856</v>
      </c>
      <c r="AE40" s="63">
        <f t="shared" si="30"/>
        <v>8307116</v>
      </c>
      <c r="AF40" s="63">
        <f t="shared" si="30"/>
        <v>9160536</v>
      </c>
      <c r="AG40" s="63">
        <f t="shared" si="30"/>
        <v>9480732</v>
      </c>
      <c r="AH40" s="63">
        <f t="shared" si="30"/>
        <v>9601562</v>
      </c>
      <c r="AI40" s="63">
        <f t="shared" si="30"/>
        <v>9700963</v>
      </c>
      <c r="AJ40" s="63">
        <f t="shared" si="30"/>
        <v>10023749</v>
      </c>
      <c r="AK40" s="63">
        <f t="shared" si="30"/>
        <v>10395086</v>
      </c>
      <c r="AL40" s="63">
        <f t="shared" si="30"/>
        <v>10924436</v>
      </c>
      <c r="AM40" s="63">
        <f t="shared" si="30"/>
        <v>11381185</v>
      </c>
      <c r="AN40" s="63">
        <f t="shared" si="30"/>
        <v>12014301</v>
      </c>
      <c r="AO40" s="63">
        <f t="shared" si="30"/>
        <v>12643385</v>
      </c>
      <c r="AP40" s="63">
        <f t="shared" si="30"/>
        <v>13470236</v>
      </c>
      <c r="AQ40" s="63">
        <f t="shared" si="30"/>
        <v>14234800</v>
      </c>
      <c r="AR40" s="63">
        <f t="shared" si="30"/>
        <v>14476347</v>
      </c>
      <c r="AS40" s="63">
        <f t="shared" si="30"/>
        <v>14040563</v>
      </c>
      <c r="AT40" s="63">
        <f t="shared" si="30"/>
        <v>13634376</v>
      </c>
      <c r="AU40" s="63">
        <f t="shared" si="30"/>
        <v>13828126.566000002</v>
      </c>
      <c r="AV40" s="63">
        <f t="shared" si="30"/>
        <v>14128753.264</v>
      </c>
      <c r="AW40" s="63">
        <f t="shared" si="30"/>
        <v>14685540.860000001</v>
      </c>
      <c r="AX40" s="63">
        <f t="shared" si="30"/>
        <v>15430022.577</v>
      </c>
      <c r="AY40" s="85">
        <f t="shared" si="30"/>
        <v>15823566.795330001</v>
      </c>
      <c r="AZ40" s="63">
        <f t="shared" si="30"/>
        <v>64121.547999999995</v>
      </c>
      <c r="BA40" s="63">
        <f t="shared" si="30"/>
        <v>30546</v>
      </c>
      <c r="BB40" s="63">
        <f t="shared" si="30"/>
        <v>15918234.343330001</v>
      </c>
      <c r="BC40" s="85">
        <f t="shared" si="30"/>
        <v>15107948.220000001</v>
      </c>
      <c r="BD40" s="63">
        <f t="shared" si="30"/>
        <v>819415.96500000008</v>
      </c>
      <c r="BE40" s="63">
        <f t="shared" si="30"/>
        <v>57759.31</v>
      </c>
      <c r="BF40" s="63">
        <f t="shared" si="30"/>
        <v>15985123.494999999</v>
      </c>
      <c r="BG40" s="85">
        <f t="shared" si="30"/>
        <v>15015774.610000001</v>
      </c>
      <c r="BH40" s="63">
        <f t="shared" si="30"/>
        <v>344033.85700000002</v>
      </c>
      <c r="BI40" s="63">
        <f t="shared" si="30"/>
        <v>37000</v>
      </c>
      <c r="BJ40" s="63">
        <f t="shared" si="30"/>
        <v>15396808.466999998</v>
      </c>
      <c r="BK40" s="85">
        <f t="shared" ref="BK40:BN40" si="31">SUM(BK42:BK53)</f>
        <v>14731453.932999998</v>
      </c>
      <c r="BL40" s="63">
        <f t="shared" si="31"/>
        <v>0</v>
      </c>
      <c r="BM40" s="63">
        <f t="shared" si="31"/>
        <v>0</v>
      </c>
      <c r="BN40" s="63">
        <f t="shared" si="31"/>
        <v>14731453.932999998</v>
      </c>
      <c r="BO40" s="161">
        <f t="shared" ref="BO40:BS40" si="32">SUM(BO42:BO53)</f>
        <v>14897794.481000002</v>
      </c>
      <c r="BP40" s="169">
        <f t="shared" si="32"/>
        <v>15916448.548</v>
      </c>
      <c r="BQ40" s="151">
        <f t="shared" si="32"/>
        <v>14937849.880999999</v>
      </c>
      <c r="BR40" s="151">
        <f t="shared" si="32"/>
        <v>15916034.705000002</v>
      </c>
      <c r="BS40" s="151">
        <f t="shared" si="32"/>
        <v>17209849.492000002</v>
      </c>
      <c r="BT40" s="146">
        <f t="shared" ref="BT40:BW40" si="33">SUM(BT42:BT53)</f>
        <v>13649928.722000001</v>
      </c>
      <c r="BU40" s="146">
        <f t="shared" si="33"/>
        <v>17500696</v>
      </c>
      <c r="BV40" s="146">
        <f t="shared" si="33"/>
        <v>17198867.965999998</v>
      </c>
      <c r="BW40" s="146">
        <f t="shared" si="33"/>
        <v>17547379.418000001</v>
      </c>
      <c r="BX40" s="146">
        <f t="shared" ref="BX40:BY40" si="34">SUM(BX42:BX53)</f>
        <v>18267442.449000001</v>
      </c>
      <c r="BY40" s="146">
        <f t="shared" si="34"/>
        <v>18833062.680000003</v>
      </c>
    </row>
    <row r="41" spans="1:78">
      <c r="A41" s="50" t="s">
        <v>10</v>
      </c>
      <c r="B41" s="64">
        <f>(B40/B$6)*100</f>
        <v>0</v>
      </c>
      <c r="C41" s="64">
        <f t="shared" ref="C41:BJ41" si="35">(C40/C$6)*100</f>
        <v>0</v>
      </c>
      <c r="D41" s="64">
        <f t="shared" si="35"/>
        <v>0</v>
      </c>
      <c r="E41" s="64">
        <f t="shared" si="35"/>
        <v>0</v>
      </c>
      <c r="F41" s="64">
        <f t="shared" si="35"/>
        <v>0</v>
      </c>
      <c r="G41" s="64">
        <f t="shared" si="35"/>
        <v>0</v>
      </c>
      <c r="H41" s="64">
        <f t="shared" si="35"/>
        <v>0</v>
      </c>
      <c r="I41" s="64">
        <f t="shared" si="35"/>
        <v>0</v>
      </c>
      <c r="J41" s="64">
        <f t="shared" si="35"/>
        <v>0</v>
      </c>
      <c r="K41" s="64">
        <f t="shared" si="35"/>
        <v>0</v>
      </c>
      <c r="L41" s="64">
        <f t="shared" si="35"/>
        <v>0</v>
      </c>
      <c r="M41" s="64">
        <f t="shared" si="35"/>
        <v>0</v>
      </c>
      <c r="N41" s="64">
        <f t="shared" si="35"/>
        <v>0</v>
      </c>
      <c r="O41" s="64">
        <f t="shared" si="35"/>
        <v>0</v>
      </c>
      <c r="P41" s="64">
        <f t="shared" si="35"/>
        <v>0</v>
      </c>
      <c r="Q41" s="64">
        <f t="shared" si="35"/>
        <v>0</v>
      </c>
      <c r="R41" s="64">
        <f t="shared" si="35"/>
        <v>0</v>
      </c>
      <c r="S41" s="64">
        <f t="shared" si="35"/>
        <v>26.58301916537933</v>
      </c>
      <c r="T41" s="64">
        <f t="shared" si="35"/>
        <v>26.090344081769423</v>
      </c>
      <c r="U41" s="64">
        <f t="shared" si="35"/>
        <v>25.848024177865685</v>
      </c>
      <c r="V41" s="64">
        <f t="shared" si="35"/>
        <v>25.061937915564076</v>
      </c>
      <c r="W41" s="64">
        <f t="shared" si="35"/>
        <v>24.258048675689778</v>
      </c>
      <c r="X41" s="64">
        <f t="shared" si="35"/>
        <v>23.616571874268079</v>
      </c>
      <c r="Y41" s="64">
        <f t="shared" si="35"/>
        <v>23.345780903111606</v>
      </c>
      <c r="Z41" s="64">
        <f t="shared" si="35"/>
        <v>23.248783620777399</v>
      </c>
      <c r="AA41" s="64">
        <f t="shared" si="35"/>
        <v>22.600250594226651</v>
      </c>
      <c r="AB41" s="64">
        <f t="shared" si="35"/>
        <v>22.962075114891675</v>
      </c>
      <c r="AC41" s="64">
        <f t="shared" si="35"/>
        <v>23.293287259486959</v>
      </c>
      <c r="AD41" s="64">
        <f t="shared" si="35"/>
        <v>22.796123906946139</v>
      </c>
      <c r="AE41" s="64">
        <f t="shared" si="35"/>
        <v>22.706761557781409</v>
      </c>
      <c r="AF41" s="64">
        <f t="shared" si="35"/>
        <v>23.376425688497321</v>
      </c>
      <c r="AG41" s="64">
        <f t="shared" si="35"/>
        <v>23.796414799725206</v>
      </c>
      <c r="AH41" s="64">
        <f t="shared" si="35"/>
        <v>23.995000455331024</v>
      </c>
      <c r="AI41" s="64">
        <f t="shared" si="35"/>
        <v>24.383645767842829</v>
      </c>
      <c r="AJ41" s="64">
        <f t="shared" si="35"/>
        <v>24.395158208898849</v>
      </c>
      <c r="AK41" s="64">
        <f t="shared" si="35"/>
        <v>24.256427071619406</v>
      </c>
      <c r="AL41" s="64">
        <f t="shared" si="35"/>
        <v>24.600611811083127</v>
      </c>
      <c r="AM41" s="64">
        <f t="shared" si="35"/>
        <v>24.384606156874778</v>
      </c>
      <c r="AN41" s="64">
        <f t="shared" si="35"/>
        <v>24.234300806501523</v>
      </c>
      <c r="AO41" s="64">
        <f t="shared" si="35"/>
        <v>23.91627647607055</v>
      </c>
      <c r="AP41" s="64">
        <f t="shared" si="35"/>
        <v>23.675591792422516</v>
      </c>
      <c r="AQ41" s="64">
        <f t="shared" si="35"/>
        <v>23.47567585424094</v>
      </c>
      <c r="AR41" s="64">
        <f t="shared" si="35"/>
        <v>23.088093766928697</v>
      </c>
      <c r="AS41" s="64">
        <f t="shared" si="35"/>
        <v>22.490135451661097</v>
      </c>
      <c r="AT41" s="64">
        <f t="shared" si="35"/>
        <v>22.429215068049011</v>
      </c>
      <c r="AU41" s="64">
        <f t="shared" si="35"/>
        <v>21.228318426951891</v>
      </c>
      <c r="AV41" s="64">
        <f t="shared" si="35"/>
        <v>20.103096914530166</v>
      </c>
      <c r="AW41" s="64">
        <f t="shared" si="35"/>
        <v>19.484790251842071</v>
      </c>
      <c r="AX41" s="64">
        <f t="shared" si="35"/>
        <v>19.124666334123241</v>
      </c>
      <c r="AY41" s="86">
        <f t="shared" si="35"/>
        <v>20.214242634038801</v>
      </c>
      <c r="AZ41" s="64">
        <f t="shared" si="35"/>
        <v>2.7959392474423264</v>
      </c>
      <c r="BA41" s="64">
        <f t="shared" si="35"/>
        <v>99.065966141272625</v>
      </c>
      <c r="BB41" s="64">
        <f t="shared" si="35"/>
        <v>19.748810089333791</v>
      </c>
      <c r="BC41" s="86">
        <f t="shared" si="35"/>
        <v>20.445530176550015</v>
      </c>
      <c r="BD41" s="64">
        <f t="shared" si="35"/>
        <v>21.300410662226639</v>
      </c>
      <c r="BE41" s="64">
        <f t="shared" si="35"/>
        <v>8.8819490007927122</v>
      </c>
      <c r="BF41" s="64">
        <f t="shared" si="35"/>
        <v>20.391555612572169</v>
      </c>
      <c r="BG41" s="86">
        <f t="shared" si="35"/>
        <v>19.842155916799857</v>
      </c>
      <c r="BH41" s="64">
        <f t="shared" si="35"/>
        <v>14.183212063667355</v>
      </c>
      <c r="BI41" s="64">
        <f t="shared" si="35"/>
        <v>8.795071454940004</v>
      </c>
      <c r="BJ41" s="64">
        <f t="shared" si="35"/>
        <v>19.608159568856014</v>
      </c>
      <c r="BK41" s="86">
        <f t="shared" ref="BK41:BN41" si="36">(BK40/BK$6)*100</f>
        <v>20.432452066561446</v>
      </c>
      <c r="BL41" s="64">
        <f t="shared" si="36"/>
        <v>0</v>
      </c>
      <c r="BM41" s="64">
        <f t="shared" si="36"/>
        <v>0</v>
      </c>
      <c r="BN41" s="64">
        <f t="shared" si="36"/>
        <v>20.396694684185501</v>
      </c>
      <c r="BO41" s="163">
        <f t="shared" ref="BO41:BP41" si="37">(BO40/BO$6)*100</f>
        <v>20.701039732157675</v>
      </c>
      <c r="BP41" s="170">
        <f t="shared" si="37"/>
        <v>20.877270747117276</v>
      </c>
      <c r="BQ41" s="124">
        <f t="shared" ref="BQ41:BS41" si="38">(BQ40/BQ$6)*100</f>
        <v>20.60578298531998</v>
      </c>
      <c r="BR41" s="124">
        <f t="shared" si="38"/>
        <v>20.683469144869644</v>
      </c>
      <c r="BS41" s="124">
        <f t="shared" si="38"/>
        <v>21.253649296453876</v>
      </c>
      <c r="BT41" s="121">
        <f t="shared" ref="BT41:BW41" si="39">(BT40/BT$6)*100</f>
        <v>16.889154552792135</v>
      </c>
      <c r="BU41" s="121">
        <f t="shared" si="39"/>
        <v>20.230153347133601</v>
      </c>
      <c r="BV41" s="121">
        <f t="shared" si="39"/>
        <v>19.489885677905296</v>
      </c>
      <c r="BW41" s="121">
        <f t="shared" si="39"/>
        <v>19.009380901130061</v>
      </c>
      <c r="BX41" s="121">
        <f t="shared" ref="BX41:BY41" si="40">(BX40/BX$6)*100</f>
        <v>18.955983733316781</v>
      </c>
      <c r="BY41" s="121">
        <f t="shared" si="40"/>
        <v>19.483196884148295</v>
      </c>
    </row>
    <row r="42" spans="1:78">
      <c r="A42" s="12" t="s">
        <v>42</v>
      </c>
      <c r="S42" s="12">
        <v>697045</v>
      </c>
      <c r="T42" s="12">
        <v>779284</v>
      </c>
      <c r="U42" s="12">
        <v>845579</v>
      </c>
      <c r="V42" s="12">
        <v>876951</v>
      </c>
      <c r="W42" s="12">
        <v>1001248</v>
      </c>
      <c r="X42" s="12">
        <v>1025211</v>
      </c>
      <c r="Y42" s="12">
        <v>1008908</v>
      </c>
      <c r="Z42" s="12">
        <v>1106007</v>
      </c>
      <c r="AA42" s="12">
        <v>1182857</v>
      </c>
      <c r="AB42" s="12">
        <v>1315155</v>
      </c>
      <c r="AC42" s="12">
        <v>1392570</v>
      </c>
      <c r="AD42" s="12">
        <v>1331777</v>
      </c>
      <c r="AE42" s="12">
        <v>1417662</v>
      </c>
      <c r="AF42" s="12">
        <v>1712850</v>
      </c>
      <c r="AG42" s="24">
        <v>1735316</v>
      </c>
      <c r="AH42" s="24">
        <v>1711076</v>
      </c>
      <c r="AI42" s="12">
        <v>1730118</v>
      </c>
      <c r="AJ42" s="12">
        <v>1796979</v>
      </c>
      <c r="AK42" s="12">
        <v>1902006</v>
      </c>
      <c r="AL42" s="12">
        <v>1990163</v>
      </c>
      <c r="AM42" s="12">
        <v>2119556</v>
      </c>
      <c r="AN42" s="25">
        <v>2248187</v>
      </c>
      <c r="AO42" s="25">
        <v>2411068</v>
      </c>
      <c r="AP42" s="12">
        <v>2573964</v>
      </c>
      <c r="AQ42" s="13">
        <v>2719734</v>
      </c>
      <c r="AR42" s="12">
        <v>2904184</v>
      </c>
      <c r="AS42" s="12">
        <v>2763757</v>
      </c>
      <c r="AT42" s="12">
        <v>2701159</v>
      </c>
      <c r="AU42" s="12">
        <v>2685920.7</v>
      </c>
      <c r="AV42" s="12">
        <v>2640436.585</v>
      </c>
      <c r="AW42" s="12">
        <v>2848129.6</v>
      </c>
      <c r="AX42" s="12">
        <v>2948632.1</v>
      </c>
      <c r="AY42" s="58">
        <v>2995461.9350000001</v>
      </c>
      <c r="AZ42" s="39">
        <v>0</v>
      </c>
      <c r="BA42" s="39">
        <v>0</v>
      </c>
      <c r="BB42" s="39">
        <v>2995461.9350000001</v>
      </c>
      <c r="BC42" s="58">
        <v>3291306.7</v>
      </c>
      <c r="BD42" s="39">
        <v>40426.300000000003</v>
      </c>
      <c r="BE42" s="39">
        <v>53510.1</v>
      </c>
      <c r="BF42" s="39">
        <v>3385243.1</v>
      </c>
      <c r="BG42" s="58">
        <v>3251432.4</v>
      </c>
      <c r="BH42" s="39">
        <v>0</v>
      </c>
      <c r="BI42" s="39">
        <v>0</v>
      </c>
      <c r="BJ42" s="39">
        <v>3251432.4</v>
      </c>
      <c r="BK42" s="58">
        <v>3594470.1</v>
      </c>
      <c r="BL42" s="39">
        <v>0</v>
      </c>
      <c r="BM42" s="39">
        <v>0</v>
      </c>
      <c r="BN42" s="39">
        <v>3594470.1</v>
      </c>
      <c r="BO42" s="164">
        <v>3566692.2</v>
      </c>
      <c r="BP42" s="165">
        <v>4082978.5</v>
      </c>
      <c r="BQ42" s="149">
        <v>3566692.2</v>
      </c>
      <c r="BR42" s="149">
        <v>4082978.5</v>
      </c>
      <c r="BS42" s="149">
        <v>4943150.4000000004</v>
      </c>
      <c r="BT42" s="198">
        <v>816961</v>
      </c>
      <c r="BU42" s="233">
        <v>4535178</v>
      </c>
      <c r="BV42" s="198">
        <v>4141275.358</v>
      </c>
      <c r="BW42" s="198">
        <v>4255316.5410000002</v>
      </c>
      <c r="BX42" s="198">
        <v>4564727.8389999997</v>
      </c>
      <c r="BY42" s="198">
        <v>4777133.9220000003</v>
      </c>
    </row>
    <row r="43" spans="1:78">
      <c r="A43" s="12" t="s">
        <v>43</v>
      </c>
      <c r="S43" s="12">
        <v>317800</v>
      </c>
      <c r="T43" s="12">
        <v>338152</v>
      </c>
      <c r="U43" s="12">
        <v>369308</v>
      </c>
      <c r="V43" s="12">
        <v>398997</v>
      </c>
      <c r="W43" s="12">
        <v>446988</v>
      </c>
      <c r="X43" s="12">
        <v>465141</v>
      </c>
      <c r="Y43" s="12">
        <v>467719</v>
      </c>
      <c r="Z43" s="12">
        <v>511635</v>
      </c>
      <c r="AA43" s="12">
        <v>551232</v>
      </c>
      <c r="AB43" s="12">
        <v>610023</v>
      </c>
      <c r="AC43" s="12">
        <v>663387</v>
      </c>
      <c r="AD43" s="12">
        <v>705577</v>
      </c>
      <c r="AE43" s="12">
        <v>756547</v>
      </c>
      <c r="AF43" s="12">
        <v>815010</v>
      </c>
      <c r="AG43" s="24">
        <v>877136</v>
      </c>
      <c r="AH43" s="24">
        <v>903000</v>
      </c>
      <c r="AI43" s="12">
        <v>896603</v>
      </c>
      <c r="AJ43" s="12">
        <v>918132</v>
      </c>
      <c r="AK43" s="12">
        <v>924726</v>
      </c>
      <c r="AL43" s="12">
        <v>977193</v>
      </c>
      <c r="AM43" s="12">
        <v>1032113</v>
      </c>
      <c r="AN43" s="25">
        <v>1091732</v>
      </c>
      <c r="AO43" s="25">
        <v>1147819</v>
      </c>
      <c r="AP43" s="12">
        <v>1226677</v>
      </c>
      <c r="AQ43" s="13">
        <v>1283197</v>
      </c>
      <c r="AR43" s="12">
        <v>1321191</v>
      </c>
      <c r="AS43" s="12">
        <v>1326682</v>
      </c>
      <c r="AT43" s="12">
        <v>1360318</v>
      </c>
      <c r="AU43" s="12">
        <v>1417478.385</v>
      </c>
      <c r="AV43" s="12">
        <v>1430424</v>
      </c>
      <c r="AW43" s="12">
        <v>1456514.14</v>
      </c>
      <c r="AX43" s="12">
        <v>1525216.628</v>
      </c>
      <c r="AY43" s="58">
        <v>1575568</v>
      </c>
      <c r="AZ43" s="39">
        <v>44260.192999999999</v>
      </c>
      <c r="BA43" s="39">
        <v>0</v>
      </c>
      <c r="BB43" s="39">
        <v>1619828.193</v>
      </c>
      <c r="BC43" s="58">
        <v>1561530.325</v>
      </c>
      <c r="BD43" s="39">
        <v>33894.065000000002</v>
      </c>
      <c r="BE43" s="39">
        <v>0</v>
      </c>
      <c r="BF43" s="39">
        <v>1595424.39</v>
      </c>
      <c r="BG43" s="58">
        <v>1564730.6850000001</v>
      </c>
      <c r="BH43" s="39">
        <v>0</v>
      </c>
      <c r="BI43" s="39">
        <v>0</v>
      </c>
      <c r="BJ43" s="39">
        <v>1564730.6850000001</v>
      </c>
      <c r="BK43" s="58">
        <v>1549460.2609999999</v>
      </c>
      <c r="BL43" s="39">
        <v>0</v>
      </c>
      <c r="BM43" s="39">
        <v>0</v>
      </c>
      <c r="BN43" s="39">
        <v>1549460.2609999999</v>
      </c>
      <c r="BO43" s="164">
        <v>1555282.625</v>
      </c>
      <c r="BP43" s="165">
        <v>1701417.328</v>
      </c>
      <c r="BQ43" s="149">
        <v>1550123.889</v>
      </c>
      <c r="BR43" s="149">
        <v>1695683.48</v>
      </c>
      <c r="BS43" s="149">
        <v>1681133.0090000001</v>
      </c>
      <c r="BT43" s="198">
        <v>1754284.3689999999</v>
      </c>
      <c r="BU43" s="198">
        <v>1745379</v>
      </c>
      <c r="BV43" s="198">
        <v>1773727.6869999999</v>
      </c>
      <c r="BW43" s="198">
        <v>1849459.088</v>
      </c>
      <c r="BX43" s="198">
        <v>1849926.952</v>
      </c>
      <c r="BY43" s="198">
        <v>1789559.953</v>
      </c>
    </row>
    <row r="44" spans="1:78">
      <c r="A44" s="12" t="s">
        <v>44</v>
      </c>
      <c r="S44" s="12">
        <v>210345</v>
      </c>
      <c r="T44" s="12">
        <v>228166</v>
      </c>
      <c r="U44" s="12">
        <v>255188</v>
      </c>
      <c r="V44" s="12">
        <v>282114</v>
      </c>
      <c r="W44" s="12">
        <v>309039</v>
      </c>
      <c r="X44" s="12">
        <v>322582</v>
      </c>
      <c r="Y44" s="12">
        <v>368069</v>
      </c>
      <c r="Z44" s="12">
        <v>360741</v>
      </c>
      <c r="AA44" s="12">
        <v>392984</v>
      </c>
      <c r="AB44" s="12">
        <v>385370</v>
      </c>
      <c r="AC44" s="12">
        <v>404701</v>
      </c>
      <c r="AD44" s="12">
        <v>441369</v>
      </c>
      <c r="AE44" s="12">
        <v>482480</v>
      </c>
      <c r="AF44" s="12">
        <v>528499</v>
      </c>
      <c r="AG44" s="24">
        <v>579777</v>
      </c>
      <c r="AH44" s="24">
        <v>563122</v>
      </c>
      <c r="AI44" s="12">
        <v>606763</v>
      </c>
      <c r="AJ44" s="12">
        <v>625977</v>
      </c>
      <c r="AK44" s="12">
        <v>642632</v>
      </c>
      <c r="AL44" s="12">
        <v>674039</v>
      </c>
      <c r="AM44" s="12">
        <v>711502</v>
      </c>
      <c r="AN44" s="25">
        <v>748502</v>
      </c>
      <c r="AO44" s="25">
        <v>784987</v>
      </c>
      <c r="AP44" s="12">
        <v>824062</v>
      </c>
      <c r="AQ44" s="13">
        <v>851182</v>
      </c>
      <c r="AR44" s="12">
        <v>786640</v>
      </c>
      <c r="AS44" s="12">
        <v>769854</v>
      </c>
      <c r="AT44" s="12">
        <v>737752</v>
      </c>
      <c r="AU44" s="12">
        <v>743121.76599999995</v>
      </c>
      <c r="AV44" s="12">
        <v>779847.28200000001</v>
      </c>
      <c r="AW44" s="12">
        <v>804448.696</v>
      </c>
      <c r="AX44" s="12">
        <v>873724.16700000002</v>
      </c>
      <c r="AY44" s="58">
        <v>914194.60499999998</v>
      </c>
      <c r="AZ44" s="39">
        <v>0</v>
      </c>
      <c r="BA44" s="39">
        <v>0</v>
      </c>
      <c r="BB44" s="39">
        <v>914194.60499999998</v>
      </c>
      <c r="BC44" s="58">
        <v>757896.446</v>
      </c>
      <c r="BD44" s="39">
        <v>103380</v>
      </c>
      <c r="BE44" s="39">
        <v>2500</v>
      </c>
      <c r="BF44" s="39">
        <v>863776.446</v>
      </c>
      <c r="BG44" s="58">
        <v>758711.929</v>
      </c>
      <c r="BH44" s="39">
        <v>0</v>
      </c>
      <c r="BI44" s="39">
        <v>0</v>
      </c>
      <c r="BJ44" s="39">
        <v>758711.929</v>
      </c>
      <c r="BK44" s="58">
        <v>740351.67</v>
      </c>
      <c r="BL44" s="39">
        <v>0</v>
      </c>
      <c r="BM44" s="39">
        <v>0</v>
      </c>
      <c r="BN44" s="39">
        <v>740351.67</v>
      </c>
      <c r="BO44" s="164">
        <v>787419.69200000004</v>
      </c>
      <c r="BP44" s="165">
        <v>823333.01899999997</v>
      </c>
      <c r="BQ44" s="149">
        <v>787419.69200000004</v>
      </c>
      <c r="BR44" s="149">
        <v>823333.01899999997</v>
      </c>
      <c r="BS44" s="149">
        <v>847741.40399999998</v>
      </c>
      <c r="BT44" s="198">
        <v>849068.05900000001</v>
      </c>
      <c r="BU44" s="198">
        <v>829403</v>
      </c>
      <c r="BV44" s="198">
        <v>804642.01</v>
      </c>
      <c r="BW44" s="198">
        <v>815518.23</v>
      </c>
      <c r="BX44" s="198">
        <v>852109.05799999996</v>
      </c>
      <c r="BY44" s="198">
        <v>851346.03700000001</v>
      </c>
    </row>
    <row r="45" spans="1:78">
      <c r="A45" s="12" t="s">
        <v>45</v>
      </c>
      <c r="S45" s="12">
        <v>173777</v>
      </c>
      <c r="T45" s="12">
        <v>188869</v>
      </c>
      <c r="U45" s="12">
        <v>222216</v>
      </c>
      <c r="V45" s="12">
        <v>238839</v>
      </c>
      <c r="W45" s="12">
        <v>259859</v>
      </c>
      <c r="X45" s="12">
        <v>278662</v>
      </c>
      <c r="Y45" s="12">
        <v>307963</v>
      </c>
      <c r="Z45" s="12">
        <v>306473</v>
      </c>
      <c r="AA45" s="12">
        <v>335869</v>
      </c>
      <c r="AB45" s="12">
        <v>345173</v>
      </c>
      <c r="AC45" s="12">
        <v>325725</v>
      </c>
      <c r="AD45" s="12">
        <v>361178</v>
      </c>
      <c r="AE45" s="12">
        <v>387969</v>
      </c>
      <c r="AF45" s="12">
        <v>435609</v>
      </c>
      <c r="AG45" s="24">
        <v>451299</v>
      </c>
      <c r="AH45" s="24">
        <v>451465</v>
      </c>
      <c r="AI45" s="12">
        <v>468030</v>
      </c>
      <c r="AJ45" s="12">
        <v>484724</v>
      </c>
      <c r="AK45" s="12">
        <v>509135</v>
      </c>
      <c r="AL45" s="12">
        <v>524398</v>
      </c>
      <c r="AM45" s="12">
        <v>535353</v>
      </c>
      <c r="AN45" s="25">
        <v>566353</v>
      </c>
      <c r="AO45" s="25">
        <v>604704</v>
      </c>
      <c r="AP45" s="12">
        <v>650069</v>
      </c>
      <c r="AQ45" s="13">
        <v>683084</v>
      </c>
      <c r="AR45" s="12">
        <v>712923</v>
      </c>
      <c r="AS45" s="12">
        <v>679830</v>
      </c>
      <c r="AT45" s="12">
        <v>685832</v>
      </c>
      <c r="AU45" s="12">
        <v>727534.31099999999</v>
      </c>
      <c r="AV45" s="12">
        <v>773953.55200000003</v>
      </c>
      <c r="AW45" s="12">
        <v>788720.64099999995</v>
      </c>
      <c r="AX45" s="12">
        <v>825697.88399999996</v>
      </c>
      <c r="AY45" s="58">
        <v>806010.14099999995</v>
      </c>
      <c r="AZ45" s="39">
        <v>9599.2990000000009</v>
      </c>
      <c r="BA45" s="39">
        <v>0</v>
      </c>
      <c r="BB45" s="39">
        <v>815609.44</v>
      </c>
      <c r="BC45" s="58">
        <v>753700.80099999998</v>
      </c>
      <c r="BD45" s="39">
        <v>40000</v>
      </c>
      <c r="BE45" s="39">
        <v>0</v>
      </c>
      <c r="BF45" s="39">
        <v>793700.80099999998</v>
      </c>
      <c r="BG45" s="58">
        <v>754758.804</v>
      </c>
      <c r="BH45" s="39">
        <v>40423.534</v>
      </c>
      <c r="BI45" s="39">
        <v>0</v>
      </c>
      <c r="BJ45" s="39">
        <v>795182.33799999999</v>
      </c>
      <c r="BK45" s="58">
        <v>739612.18900000001</v>
      </c>
      <c r="BL45" s="39">
        <v>0</v>
      </c>
      <c r="BM45" s="39">
        <v>0</v>
      </c>
      <c r="BN45" s="39">
        <v>739612.18900000001</v>
      </c>
      <c r="BO45" s="164">
        <v>759215.68599999999</v>
      </c>
      <c r="BP45" s="165">
        <v>771121.32499999995</v>
      </c>
      <c r="BQ45" s="149">
        <v>795346.375</v>
      </c>
      <c r="BR45" s="149">
        <v>771121.32499999995</v>
      </c>
      <c r="BS45" s="149">
        <v>803124.16</v>
      </c>
      <c r="BT45" s="198">
        <v>766842.48699999996</v>
      </c>
      <c r="BU45" s="198">
        <v>769175</v>
      </c>
      <c r="BV45" s="198">
        <v>772091.22</v>
      </c>
      <c r="BW45" s="198">
        <v>806027.21699999995</v>
      </c>
      <c r="BX45" s="198">
        <v>853854.26699999999</v>
      </c>
      <c r="BY45" s="198">
        <v>862273.35100000002</v>
      </c>
    </row>
    <row r="46" spans="1:78">
      <c r="A46" s="12" t="s">
        <v>46</v>
      </c>
      <c r="S46" s="12">
        <v>593930</v>
      </c>
      <c r="T46" s="12">
        <v>660405</v>
      </c>
      <c r="U46" s="12">
        <v>733978</v>
      </c>
      <c r="V46" s="12">
        <v>808320</v>
      </c>
      <c r="W46" s="12">
        <v>757770</v>
      </c>
      <c r="X46" s="12">
        <v>848532</v>
      </c>
      <c r="Y46" s="12">
        <v>865000</v>
      </c>
      <c r="Z46" s="12">
        <v>907572</v>
      </c>
      <c r="AA46" s="12">
        <v>1005082</v>
      </c>
      <c r="AB46" s="12">
        <v>1152097</v>
      </c>
      <c r="AC46" s="12">
        <v>1225522</v>
      </c>
      <c r="AD46" s="12">
        <v>1303202</v>
      </c>
      <c r="AE46" s="12">
        <v>1342033</v>
      </c>
      <c r="AF46" s="12">
        <v>1408006.7</v>
      </c>
      <c r="AG46" s="24">
        <v>1357339</v>
      </c>
      <c r="AH46" s="24">
        <v>1533685</v>
      </c>
      <c r="AI46" s="12">
        <v>1552304</v>
      </c>
      <c r="AJ46" s="12">
        <v>1559304</v>
      </c>
      <c r="AK46" s="12">
        <v>1607578</v>
      </c>
      <c r="AL46" s="12">
        <v>1676647</v>
      </c>
      <c r="AM46" s="12">
        <v>1756823</v>
      </c>
      <c r="AN46" s="25">
        <v>1827908</v>
      </c>
      <c r="AO46" s="25">
        <v>1882500</v>
      </c>
      <c r="AP46" s="12">
        <v>2077725</v>
      </c>
      <c r="AQ46" s="13">
        <v>2222274</v>
      </c>
      <c r="AR46" s="12">
        <v>2257732</v>
      </c>
      <c r="AS46" s="12">
        <v>2154247</v>
      </c>
      <c r="AT46" s="12">
        <v>1984293</v>
      </c>
      <c r="AU46" s="12">
        <v>1947744.6</v>
      </c>
      <c r="AV46" s="12">
        <v>2012271.3</v>
      </c>
      <c r="AW46" s="12">
        <v>2035388</v>
      </c>
      <c r="AX46" s="12">
        <v>2033709</v>
      </c>
      <c r="AY46" s="58">
        <v>2051065.3</v>
      </c>
      <c r="AZ46" s="39">
        <v>0</v>
      </c>
      <c r="BA46" s="39">
        <v>0</v>
      </c>
      <c r="BB46" s="39">
        <v>2051065.3</v>
      </c>
      <c r="BC46" s="58">
        <v>1837465.8</v>
      </c>
      <c r="BD46" s="39">
        <v>68238</v>
      </c>
      <c r="BE46" s="39">
        <v>0</v>
      </c>
      <c r="BF46" s="39">
        <v>1905703.8</v>
      </c>
      <c r="BG46" s="58">
        <v>1869659</v>
      </c>
      <c r="BH46" s="39">
        <v>0</v>
      </c>
      <c r="BI46" s="39">
        <v>0</v>
      </c>
      <c r="BJ46" s="39">
        <v>1869659</v>
      </c>
      <c r="BK46" s="58">
        <v>1547832.5</v>
      </c>
      <c r="BL46" s="39">
        <v>0</v>
      </c>
      <c r="BM46" s="39">
        <v>0</v>
      </c>
      <c r="BN46" s="39">
        <v>1547832.5</v>
      </c>
      <c r="BO46" s="164">
        <v>1596324.5</v>
      </c>
      <c r="BP46" s="165">
        <v>1669524.7</v>
      </c>
      <c r="BQ46" s="149">
        <v>1608824.5</v>
      </c>
      <c r="BR46" s="149">
        <v>1669524.7</v>
      </c>
      <c r="BS46" s="149">
        <v>1784194.8</v>
      </c>
      <c r="BT46" s="198">
        <v>1825523.6</v>
      </c>
      <c r="BU46" s="198">
        <v>1877040</v>
      </c>
      <c r="BV46" s="198">
        <v>1917024.5</v>
      </c>
      <c r="BW46" s="198">
        <v>1954421.7</v>
      </c>
      <c r="BX46" s="198">
        <v>1972087.6</v>
      </c>
      <c r="BY46" s="198">
        <v>1999566.6</v>
      </c>
    </row>
    <row r="47" spans="1:78">
      <c r="A47" s="12" t="s">
        <v>47</v>
      </c>
      <c r="S47" s="12">
        <v>325384</v>
      </c>
      <c r="T47" s="12">
        <v>401352</v>
      </c>
      <c r="U47" s="12">
        <v>433761</v>
      </c>
      <c r="V47" s="12">
        <v>477731</v>
      </c>
      <c r="W47" s="12">
        <v>489955</v>
      </c>
      <c r="X47" s="12">
        <v>554704</v>
      </c>
      <c r="Y47" s="12">
        <v>555865</v>
      </c>
      <c r="Z47" s="12">
        <v>621327</v>
      </c>
      <c r="AA47" s="12">
        <v>643179</v>
      </c>
      <c r="AB47" s="12">
        <v>704018</v>
      </c>
      <c r="AC47" s="12">
        <v>782471</v>
      </c>
      <c r="AD47" s="12">
        <v>815663</v>
      </c>
      <c r="AE47" s="12">
        <v>861462</v>
      </c>
      <c r="AF47" s="12">
        <v>946779</v>
      </c>
      <c r="AG47" s="24">
        <v>1007656</v>
      </c>
      <c r="AH47" s="24">
        <v>995429</v>
      </c>
      <c r="AI47" s="12">
        <v>965288</v>
      </c>
      <c r="AJ47" s="12">
        <v>1008028</v>
      </c>
      <c r="AK47" s="12">
        <v>1030819</v>
      </c>
      <c r="AL47" s="12">
        <v>1066948</v>
      </c>
      <c r="AM47" s="12">
        <v>1091639</v>
      </c>
      <c r="AN47" s="25">
        <v>1180519</v>
      </c>
      <c r="AO47" s="25">
        <v>1239394</v>
      </c>
      <c r="AP47" s="12">
        <v>1286427</v>
      </c>
      <c r="AQ47" s="13">
        <v>1349137</v>
      </c>
      <c r="AR47" s="12">
        <v>1379832</v>
      </c>
      <c r="AS47" s="12">
        <v>1323393</v>
      </c>
      <c r="AT47" s="12">
        <v>1287455</v>
      </c>
      <c r="AU47" s="12">
        <v>1273328</v>
      </c>
      <c r="AV47" s="12">
        <v>1365500</v>
      </c>
      <c r="AW47" s="12">
        <v>1400500</v>
      </c>
      <c r="AX47" s="12">
        <v>1560644</v>
      </c>
      <c r="AY47" s="58">
        <v>1527353</v>
      </c>
      <c r="AZ47" s="39">
        <v>0</v>
      </c>
      <c r="BA47" s="39">
        <v>30546</v>
      </c>
      <c r="BB47" s="39">
        <v>1557899</v>
      </c>
      <c r="BC47" s="58">
        <v>1425439</v>
      </c>
      <c r="BD47" s="39">
        <v>137342</v>
      </c>
      <c r="BE47" s="39">
        <v>601</v>
      </c>
      <c r="BF47" s="39">
        <v>1563382</v>
      </c>
      <c r="BG47" s="58">
        <v>1381065</v>
      </c>
      <c r="BH47" s="39">
        <v>0</v>
      </c>
      <c r="BI47" s="39">
        <v>0</v>
      </c>
      <c r="BJ47" s="39">
        <v>1381065</v>
      </c>
      <c r="BK47" s="58">
        <v>1283690</v>
      </c>
      <c r="BL47" s="39">
        <v>0</v>
      </c>
      <c r="BM47" s="39">
        <v>0</v>
      </c>
      <c r="BN47" s="39">
        <v>1283690</v>
      </c>
      <c r="BO47" s="164">
        <v>1285247</v>
      </c>
      <c r="BP47" s="165">
        <v>1394503</v>
      </c>
      <c r="BQ47" s="149">
        <v>1285247</v>
      </c>
      <c r="BR47" s="149">
        <v>1394503</v>
      </c>
      <c r="BS47" s="149">
        <v>1445822</v>
      </c>
      <c r="BT47" s="198">
        <v>1532825</v>
      </c>
      <c r="BU47" s="198">
        <v>1543313</v>
      </c>
      <c r="BV47" s="198">
        <v>1653249</v>
      </c>
      <c r="BW47" s="198">
        <v>1630558</v>
      </c>
      <c r="BX47" s="198">
        <v>1700836</v>
      </c>
      <c r="BY47" s="198">
        <v>1714606</v>
      </c>
    </row>
    <row r="48" spans="1:78">
      <c r="A48" s="12" t="s">
        <v>48</v>
      </c>
      <c r="S48" s="12">
        <v>236782</v>
      </c>
      <c r="T48" s="12">
        <v>259359</v>
      </c>
      <c r="U48" s="12">
        <v>284836</v>
      </c>
      <c r="V48" s="12">
        <v>314807</v>
      </c>
      <c r="W48" s="12">
        <v>342685</v>
      </c>
      <c r="X48" s="12">
        <v>323860</v>
      </c>
      <c r="Y48" s="12">
        <v>358090</v>
      </c>
      <c r="Z48" s="12">
        <v>360946</v>
      </c>
      <c r="AA48" s="12">
        <v>400868</v>
      </c>
      <c r="AB48" s="12">
        <v>449017</v>
      </c>
      <c r="AC48" s="12">
        <v>476420</v>
      </c>
      <c r="AD48" s="12">
        <v>503019</v>
      </c>
      <c r="AE48" s="12">
        <v>551755</v>
      </c>
      <c r="AF48" s="12">
        <v>582557</v>
      </c>
      <c r="AG48" s="24">
        <v>602146</v>
      </c>
      <c r="AH48" s="24">
        <v>574670</v>
      </c>
      <c r="AI48" s="12">
        <v>590505</v>
      </c>
      <c r="AJ48" s="12">
        <v>609095</v>
      </c>
      <c r="AK48" s="12">
        <v>629240</v>
      </c>
      <c r="AL48" s="12">
        <v>722075</v>
      </c>
      <c r="AM48" s="12">
        <v>724083</v>
      </c>
      <c r="AN48" s="12">
        <v>778194</v>
      </c>
      <c r="AO48" s="12">
        <v>859461</v>
      </c>
      <c r="AP48" s="12">
        <v>910571</v>
      </c>
      <c r="AQ48" s="13">
        <v>959402</v>
      </c>
      <c r="AR48" s="12">
        <v>974646</v>
      </c>
      <c r="AS48" s="12">
        <v>875070</v>
      </c>
      <c r="AT48" s="12">
        <v>838596</v>
      </c>
      <c r="AU48" s="12">
        <v>925045.60400000005</v>
      </c>
      <c r="AV48" s="12">
        <v>926756.45299999998</v>
      </c>
      <c r="AW48" s="12">
        <v>978771.91099999996</v>
      </c>
      <c r="AX48" s="12">
        <v>1021705.137</v>
      </c>
      <c r="AY48" s="58">
        <v>1108021.3770000001</v>
      </c>
      <c r="AZ48" s="39">
        <v>0</v>
      </c>
      <c r="BA48" s="39">
        <v>0</v>
      </c>
      <c r="BB48" s="39">
        <v>1108021.3770000001</v>
      </c>
      <c r="BC48" s="58">
        <v>980392.70299999998</v>
      </c>
      <c r="BD48" s="39">
        <v>104786.639</v>
      </c>
      <c r="BE48" s="39">
        <v>0</v>
      </c>
      <c r="BF48" s="39">
        <v>1085179.3419999999</v>
      </c>
      <c r="BG48" s="58">
        <v>959555.56200000003</v>
      </c>
      <c r="BH48" s="39">
        <v>41442.152999999998</v>
      </c>
      <c r="BI48" s="39">
        <v>0</v>
      </c>
      <c r="BJ48" s="39">
        <v>1000997.715</v>
      </c>
      <c r="BK48" s="58">
        <v>933329.40500000003</v>
      </c>
      <c r="BL48" s="39">
        <v>0</v>
      </c>
      <c r="BM48" s="39">
        <v>0</v>
      </c>
      <c r="BN48" s="39">
        <v>933329.40500000003</v>
      </c>
      <c r="BO48" s="164">
        <v>931239.66500000004</v>
      </c>
      <c r="BP48" s="165">
        <v>967122.53399999999</v>
      </c>
      <c r="BQ48" s="149">
        <v>931239.66500000004</v>
      </c>
      <c r="BR48" s="149">
        <v>954236.51899999997</v>
      </c>
      <c r="BS48" s="149">
        <v>1032061.214</v>
      </c>
      <c r="BT48" s="198">
        <v>1035360.643</v>
      </c>
      <c r="BU48" s="198">
        <v>1011797</v>
      </c>
      <c r="BV48" s="198">
        <v>988536.58400000003</v>
      </c>
      <c r="BW48" s="198">
        <v>998983.91</v>
      </c>
      <c r="BX48" s="198">
        <v>1062255.277</v>
      </c>
      <c r="BY48" s="198">
        <v>1048161.968</v>
      </c>
    </row>
    <row r="49" spans="1:77">
      <c r="A49" s="12" t="s">
        <v>49</v>
      </c>
      <c r="S49" s="12">
        <v>122198</v>
      </c>
      <c r="T49" s="12">
        <v>131200</v>
      </c>
      <c r="U49" s="12">
        <v>140538</v>
      </c>
      <c r="V49" s="12">
        <v>150940</v>
      </c>
      <c r="W49" s="12">
        <v>166155</v>
      </c>
      <c r="X49" s="12">
        <v>181645</v>
      </c>
      <c r="Y49" s="12">
        <v>189610</v>
      </c>
      <c r="Z49" s="12">
        <v>193925</v>
      </c>
      <c r="AA49" s="12">
        <v>213337</v>
      </c>
      <c r="AB49" s="12">
        <v>210508</v>
      </c>
      <c r="AC49" s="12">
        <v>215234</v>
      </c>
      <c r="AD49" s="12">
        <v>227974</v>
      </c>
      <c r="AE49" s="12">
        <v>253431</v>
      </c>
      <c r="AF49" s="12">
        <v>293242.3</v>
      </c>
      <c r="AG49" s="24">
        <v>329122</v>
      </c>
      <c r="AH49" s="24">
        <v>340106</v>
      </c>
      <c r="AI49" s="12">
        <v>353847</v>
      </c>
      <c r="AJ49" s="12">
        <v>358249</v>
      </c>
      <c r="AK49" s="12">
        <v>369565</v>
      </c>
      <c r="AL49" s="12">
        <v>385634</v>
      </c>
      <c r="AM49" s="12">
        <v>401750</v>
      </c>
      <c r="AN49" s="25">
        <v>415099</v>
      </c>
      <c r="AO49" s="25">
        <v>440095</v>
      </c>
      <c r="AP49" s="12">
        <v>468432</v>
      </c>
      <c r="AQ49" s="13">
        <v>492864</v>
      </c>
      <c r="AR49" s="12">
        <v>516248</v>
      </c>
      <c r="AS49" s="12">
        <v>520769</v>
      </c>
      <c r="AT49" s="12">
        <v>498854</v>
      </c>
      <c r="AU49" s="12">
        <v>519741.65899999999</v>
      </c>
      <c r="AV49" s="12">
        <v>564842.37800000003</v>
      </c>
      <c r="AW49" s="12">
        <v>604025.64899999998</v>
      </c>
      <c r="AX49" s="12">
        <v>657011.77399999998</v>
      </c>
      <c r="AY49" s="58">
        <v>651703.76500000001</v>
      </c>
      <c r="AZ49" s="39">
        <v>0</v>
      </c>
      <c r="BA49" s="39">
        <v>0</v>
      </c>
      <c r="BB49" s="39">
        <v>651703.76500000001</v>
      </c>
      <c r="BC49" s="58">
        <v>641402.18099999998</v>
      </c>
      <c r="BD49" s="39">
        <v>0</v>
      </c>
      <c r="BE49" s="39">
        <v>0</v>
      </c>
      <c r="BF49" s="39">
        <v>641402.18099999998</v>
      </c>
      <c r="BG49" s="58">
        <v>653935.36199999996</v>
      </c>
      <c r="BH49" s="39">
        <v>0</v>
      </c>
      <c r="BI49" s="39">
        <v>0</v>
      </c>
      <c r="BJ49" s="39">
        <v>653935.36199999996</v>
      </c>
      <c r="BK49" s="58">
        <v>650437.32299999997</v>
      </c>
      <c r="BL49" s="39">
        <v>0</v>
      </c>
      <c r="BM49" s="39">
        <v>0</v>
      </c>
      <c r="BN49" s="39">
        <v>650437.32299999997</v>
      </c>
      <c r="BO49" s="164">
        <v>659571.36699999997</v>
      </c>
      <c r="BP49" s="165">
        <v>688173.03500000003</v>
      </c>
      <c r="BQ49" s="149">
        <v>659571.36699999997</v>
      </c>
      <c r="BR49" s="149">
        <v>688173.03500000003</v>
      </c>
      <c r="BS49" s="149">
        <v>717198.05799999996</v>
      </c>
      <c r="BT49" s="198">
        <v>747592.38</v>
      </c>
      <c r="BU49" s="198">
        <v>753554</v>
      </c>
      <c r="BV49" s="198">
        <v>745710.15800000005</v>
      </c>
      <c r="BW49" s="198">
        <v>762533.01399999997</v>
      </c>
      <c r="BX49" s="198">
        <v>784804.48400000005</v>
      </c>
      <c r="BY49" s="198">
        <v>817103.29799999995</v>
      </c>
    </row>
    <row r="50" spans="1:77">
      <c r="A50" s="12" t="s">
        <v>50</v>
      </c>
      <c r="S50" s="12">
        <v>24959</v>
      </c>
      <c r="T50" s="12">
        <v>61822</v>
      </c>
      <c r="U50" s="12">
        <v>61822</v>
      </c>
      <c r="V50" s="12">
        <v>76890</v>
      </c>
      <c r="W50" s="12">
        <v>76890</v>
      </c>
      <c r="X50" s="12">
        <v>104638</v>
      </c>
      <c r="Y50" s="12">
        <v>104638</v>
      </c>
      <c r="Z50" s="12">
        <v>110534</v>
      </c>
      <c r="AA50" s="12">
        <v>110534</v>
      </c>
      <c r="AB50" s="12">
        <v>120472</v>
      </c>
      <c r="AC50" s="12">
        <v>120472</v>
      </c>
      <c r="AD50" s="12">
        <v>115723</v>
      </c>
      <c r="AE50" s="12">
        <v>115723</v>
      </c>
      <c r="AF50" s="12">
        <v>129757</v>
      </c>
      <c r="AG50" s="24">
        <v>133860</v>
      </c>
      <c r="AH50" s="24">
        <v>151546</v>
      </c>
      <c r="AI50" s="12">
        <v>151193</v>
      </c>
      <c r="AJ50" s="12">
        <v>144909</v>
      </c>
      <c r="AK50" s="12">
        <v>144909</v>
      </c>
      <c r="AL50" s="12">
        <v>151899</v>
      </c>
      <c r="AM50" s="12">
        <v>153815</v>
      </c>
      <c r="AN50" s="25">
        <v>173107</v>
      </c>
      <c r="AO50" s="25">
        <v>173107</v>
      </c>
      <c r="AP50" s="12">
        <v>184663</v>
      </c>
      <c r="AQ50" s="13">
        <v>185659</v>
      </c>
      <c r="AR50" s="12">
        <v>200401</v>
      </c>
      <c r="AS50" s="12">
        <v>203801</v>
      </c>
      <c r="AT50" s="12">
        <v>201545</v>
      </c>
      <c r="AU50" s="12">
        <v>201545</v>
      </c>
      <c r="AV50" s="12">
        <v>215031</v>
      </c>
      <c r="AW50" s="12">
        <v>215719</v>
      </c>
      <c r="AX50" s="12">
        <v>253901</v>
      </c>
      <c r="AY50" s="58">
        <v>253901</v>
      </c>
      <c r="AZ50" s="39">
        <v>0</v>
      </c>
      <c r="BA50" s="39">
        <v>0</v>
      </c>
      <c r="BB50" s="39">
        <v>253901</v>
      </c>
      <c r="BC50" s="58">
        <v>311677</v>
      </c>
      <c r="BD50" s="39">
        <v>0</v>
      </c>
      <c r="BE50" s="39">
        <v>0</v>
      </c>
      <c r="BF50" s="39">
        <v>311677</v>
      </c>
      <c r="BG50" s="58">
        <v>311678</v>
      </c>
      <c r="BH50" s="39">
        <v>0</v>
      </c>
      <c r="BI50" s="39">
        <v>0</v>
      </c>
      <c r="BJ50" s="39">
        <v>311678</v>
      </c>
      <c r="BK50" s="58">
        <v>343964.30300000001</v>
      </c>
      <c r="BL50" s="39">
        <v>0</v>
      </c>
      <c r="BM50" s="39">
        <v>0</v>
      </c>
      <c r="BN50" s="39">
        <v>343964.30300000001</v>
      </c>
      <c r="BO50" s="164">
        <v>343805.783</v>
      </c>
      <c r="BP50" s="165">
        <v>409693.64</v>
      </c>
      <c r="BQ50" s="149">
        <v>343805.783</v>
      </c>
      <c r="BR50" s="149">
        <v>409693.64</v>
      </c>
      <c r="BS50" s="149">
        <v>409693.64</v>
      </c>
      <c r="BT50" s="198">
        <v>405723.652</v>
      </c>
      <c r="BU50" s="198">
        <v>419650</v>
      </c>
      <c r="BV50" s="198">
        <v>358491.25599999999</v>
      </c>
      <c r="BW50" s="198">
        <v>358491.25599999999</v>
      </c>
      <c r="BX50" s="198">
        <v>379613.25699999998</v>
      </c>
      <c r="BY50" s="198">
        <v>382113.25699999998</v>
      </c>
    </row>
    <row r="51" spans="1:77">
      <c r="A51" s="12" t="s">
        <v>51</v>
      </c>
      <c r="S51" s="12">
        <v>507843</v>
      </c>
      <c r="T51" s="12">
        <v>551174</v>
      </c>
      <c r="U51" s="12">
        <v>604651</v>
      </c>
      <c r="V51" s="12">
        <v>669197</v>
      </c>
      <c r="W51" s="12">
        <v>685291</v>
      </c>
      <c r="X51" s="12">
        <v>739306</v>
      </c>
      <c r="Y51" s="12">
        <v>846331</v>
      </c>
      <c r="Z51" s="12">
        <v>883761</v>
      </c>
      <c r="AA51" s="12">
        <v>964928</v>
      </c>
      <c r="AB51" s="12">
        <v>1109252</v>
      </c>
      <c r="AC51" s="12">
        <v>1208155</v>
      </c>
      <c r="AD51" s="12">
        <v>1265213</v>
      </c>
      <c r="AE51" s="12">
        <v>1320808</v>
      </c>
      <c r="AF51" s="12">
        <v>1427041</v>
      </c>
      <c r="AG51" s="24">
        <v>1472920</v>
      </c>
      <c r="AH51" s="24">
        <v>1414734</v>
      </c>
      <c r="AI51" s="12">
        <v>1378612</v>
      </c>
      <c r="AJ51" s="12">
        <v>1471174</v>
      </c>
      <c r="AK51" s="12">
        <v>1542300</v>
      </c>
      <c r="AL51" s="12">
        <v>1666151</v>
      </c>
      <c r="AM51" s="12">
        <v>1770184</v>
      </c>
      <c r="AN51" s="25">
        <v>1863091</v>
      </c>
      <c r="AO51" s="25">
        <v>1934587</v>
      </c>
      <c r="AP51" s="12">
        <v>2062827</v>
      </c>
      <c r="AQ51" s="13">
        <v>2181991</v>
      </c>
      <c r="AR51" s="12">
        <v>2084535</v>
      </c>
      <c r="AS51" s="12">
        <v>2063714</v>
      </c>
      <c r="AT51" s="12">
        <v>2071035</v>
      </c>
      <c r="AU51" s="12">
        <v>2102153.594</v>
      </c>
      <c r="AV51" s="12">
        <v>2142242.0260000001</v>
      </c>
      <c r="AW51" s="12">
        <v>2208183.8560000001</v>
      </c>
      <c r="AX51" s="12">
        <v>2288294.736</v>
      </c>
      <c r="AY51" s="58">
        <v>2474062.6129999999</v>
      </c>
      <c r="AZ51" s="39">
        <v>0</v>
      </c>
      <c r="BA51" s="39">
        <v>0</v>
      </c>
      <c r="BB51" s="39">
        <v>2474062.6129999999</v>
      </c>
      <c r="BC51" s="58">
        <v>1996929.75</v>
      </c>
      <c r="BD51" s="39">
        <v>279874.02600000001</v>
      </c>
      <c r="BE51" s="39">
        <v>1148.21</v>
      </c>
      <c r="BF51" s="39">
        <v>2277951.986</v>
      </c>
      <c r="BG51" s="58">
        <v>1994908.6070000001</v>
      </c>
      <c r="BH51" s="39">
        <v>250802.66200000001</v>
      </c>
      <c r="BI51" s="39">
        <v>37000</v>
      </c>
      <c r="BJ51" s="39">
        <v>2282711.2689999999</v>
      </c>
      <c r="BK51" s="58">
        <v>2013731.1259999999</v>
      </c>
      <c r="BL51" s="39">
        <v>0</v>
      </c>
      <c r="BM51" s="39">
        <v>0</v>
      </c>
      <c r="BN51" s="39">
        <v>2013731.1259999999</v>
      </c>
      <c r="BO51" s="164">
        <v>2039964.4480000001</v>
      </c>
      <c r="BP51" s="165">
        <v>2096295.591</v>
      </c>
      <c r="BQ51" s="149">
        <v>2050123.1769999999</v>
      </c>
      <c r="BR51" s="149">
        <v>2104931.0610000002</v>
      </c>
      <c r="BS51" s="149">
        <v>2133970.8119999999</v>
      </c>
      <c r="BT51" s="198">
        <v>2226256.398</v>
      </c>
      <c r="BU51" s="198">
        <v>2303648</v>
      </c>
      <c r="BV51" s="198">
        <v>2300904.7609999999</v>
      </c>
      <c r="BW51" s="198">
        <v>2299505.8629999999</v>
      </c>
      <c r="BX51" s="198">
        <v>2397657.3190000001</v>
      </c>
      <c r="BY51" s="198">
        <v>2692874.3330000001</v>
      </c>
    </row>
    <row r="52" spans="1:77">
      <c r="A52" s="12" t="s">
        <v>52</v>
      </c>
      <c r="S52" s="12">
        <v>39394</v>
      </c>
      <c r="T52" s="12">
        <v>42583</v>
      </c>
      <c r="U52" s="12">
        <v>47466</v>
      </c>
      <c r="V52" s="12">
        <v>49872</v>
      </c>
      <c r="W52" s="12">
        <v>51133</v>
      </c>
      <c r="X52" s="12">
        <v>57106</v>
      </c>
      <c r="Y52" s="12">
        <v>57721</v>
      </c>
      <c r="Z52" s="12">
        <v>53070</v>
      </c>
      <c r="AA52" s="12">
        <v>61623</v>
      </c>
      <c r="AB52" s="12">
        <v>69667</v>
      </c>
      <c r="AC52" s="12">
        <v>72419</v>
      </c>
      <c r="AD52" s="12">
        <v>73731</v>
      </c>
      <c r="AE52" s="12">
        <v>78576</v>
      </c>
      <c r="AF52" s="12">
        <v>85802</v>
      </c>
      <c r="AG52" s="24">
        <v>90618</v>
      </c>
      <c r="AH52" s="24">
        <v>99392</v>
      </c>
      <c r="AI52" s="12">
        <v>104712</v>
      </c>
      <c r="AJ52" s="12">
        <v>111022</v>
      </c>
      <c r="AK52" s="12">
        <v>112907</v>
      </c>
      <c r="AL52" s="12">
        <v>117645</v>
      </c>
      <c r="AM52" s="12">
        <v>117401</v>
      </c>
      <c r="AN52" s="25">
        <v>120084</v>
      </c>
      <c r="AO52" s="25">
        <v>125322</v>
      </c>
      <c r="AP52" s="12">
        <v>130345</v>
      </c>
      <c r="AQ52" s="13">
        <v>136154</v>
      </c>
      <c r="AR52" s="12">
        <v>143163</v>
      </c>
      <c r="AS52" s="12">
        <v>148027</v>
      </c>
      <c r="AT52" s="12">
        <v>152725</v>
      </c>
      <c r="AU52" s="12">
        <v>162783.467</v>
      </c>
      <c r="AV52" s="12">
        <v>165577.96299999999</v>
      </c>
      <c r="AW52" s="12">
        <v>178777.73199999999</v>
      </c>
      <c r="AX52" s="12">
        <v>198949.272</v>
      </c>
      <c r="AY52" s="58">
        <v>189301.22933</v>
      </c>
      <c r="AZ52" s="39">
        <v>10262.056</v>
      </c>
      <c r="BA52" s="39">
        <v>0</v>
      </c>
      <c r="BB52" s="39">
        <v>199563.28533000001</v>
      </c>
      <c r="BC52" s="58">
        <v>187178.378</v>
      </c>
      <c r="BD52" s="39">
        <v>11474.934999999999</v>
      </c>
      <c r="BE52" s="39">
        <v>0</v>
      </c>
      <c r="BF52" s="39">
        <v>198653.31299999999</v>
      </c>
      <c r="BG52" s="58">
        <v>185250.97700000001</v>
      </c>
      <c r="BH52" s="39">
        <v>11365.508</v>
      </c>
      <c r="BI52" s="39">
        <v>0</v>
      </c>
      <c r="BJ52" s="39">
        <v>196616.48499999999</v>
      </c>
      <c r="BK52" s="58">
        <v>181016.37599999999</v>
      </c>
      <c r="BL52" s="39">
        <v>0</v>
      </c>
      <c r="BM52" s="39">
        <v>0</v>
      </c>
      <c r="BN52" s="39">
        <v>181016.37599999999</v>
      </c>
      <c r="BO52" s="164">
        <v>190251.43100000001</v>
      </c>
      <c r="BP52" s="165">
        <v>198267.076</v>
      </c>
      <c r="BQ52" s="149">
        <v>196229.66200000001</v>
      </c>
      <c r="BR52" s="149">
        <v>207837.62599999999</v>
      </c>
      <c r="BS52" s="149">
        <v>217442.91200000001</v>
      </c>
      <c r="BT52" s="198">
        <v>218328.63399999999</v>
      </c>
      <c r="BU52" s="198">
        <v>238612</v>
      </c>
      <c r="BV52" s="198">
        <v>234058.23199999999</v>
      </c>
      <c r="BW52" s="198">
        <v>243284.46599999999</v>
      </c>
      <c r="BX52" s="198">
        <v>273693.66200000001</v>
      </c>
      <c r="BY52" s="198">
        <v>258864.361</v>
      </c>
    </row>
    <row r="53" spans="1:77">
      <c r="A53" s="21" t="s">
        <v>53</v>
      </c>
      <c r="B53" s="17"/>
      <c r="C53" s="17"/>
      <c r="D53" s="17"/>
      <c r="E53" s="17"/>
      <c r="F53" s="17"/>
      <c r="G53" s="17"/>
      <c r="H53" s="17"/>
      <c r="I53" s="17"/>
      <c r="J53" s="17"/>
      <c r="K53" s="17"/>
      <c r="L53" s="17"/>
      <c r="M53" s="17"/>
      <c r="N53" s="17"/>
      <c r="O53" s="17"/>
      <c r="P53" s="17"/>
      <c r="Q53" s="17"/>
      <c r="R53" s="17"/>
      <c r="S53" s="21">
        <v>364056</v>
      </c>
      <c r="T53" s="21">
        <v>399410</v>
      </c>
      <c r="U53" s="21">
        <v>433482</v>
      </c>
      <c r="V53" s="21">
        <v>468618</v>
      </c>
      <c r="W53" s="21">
        <v>511067</v>
      </c>
      <c r="X53" s="21">
        <v>532002</v>
      </c>
      <c r="Y53" s="21">
        <v>550095</v>
      </c>
      <c r="Z53" s="21">
        <v>595845</v>
      </c>
      <c r="AA53" s="21">
        <v>617958</v>
      </c>
      <c r="AB53" s="21">
        <v>650855</v>
      </c>
      <c r="AC53" s="21">
        <v>666525</v>
      </c>
      <c r="AD53" s="21">
        <v>705430</v>
      </c>
      <c r="AE53" s="21">
        <v>738670</v>
      </c>
      <c r="AF53" s="21">
        <v>795383</v>
      </c>
      <c r="AG53" s="52">
        <v>843543</v>
      </c>
      <c r="AH53" s="52">
        <v>863337</v>
      </c>
      <c r="AI53" s="21">
        <v>902988</v>
      </c>
      <c r="AJ53" s="21">
        <v>936156</v>
      </c>
      <c r="AK53" s="21">
        <v>979269</v>
      </c>
      <c r="AL53" s="21">
        <v>971644</v>
      </c>
      <c r="AM53" s="21">
        <v>966966</v>
      </c>
      <c r="AN53" s="53">
        <v>1001525</v>
      </c>
      <c r="AO53" s="53">
        <v>1040341</v>
      </c>
      <c r="AP53" s="21">
        <v>1074474</v>
      </c>
      <c r="AQ53" s="54">
        <v>1170122</v>
      </c>
      <c r="AR53" s="21">
        <v>1194852</v>
      </c>
      <c r="AS53" s="21">
        <v>1211419</v>
      </c>
      <c r="AT53" s="21">
        <v>1114812</v>
      </c>
      <c r="AU53" s="21">
        <v>1121729.48</v>
      </c>
      <c r="AV53" s="21">
        <v>1111870.7250000001</v>
      </c>
      <c r="AW53" s="21">
        <v>1166361.635</v>
      </c>
      <c r="AX53" s="21">
        <v>1242536.879</v>
      </c>
      <c r="AY53" s="88">
        <v>1276923.83</v>
      </c>
      <c r="AZ53" s="87">
        <v>0</v>
      </c>
      <c r="BA53" s="87">
        <v>0</v>
      </c>
      <c r="BB53" s="87">
        <v>1276923.83</v>
      </c>
      <c r="BC53" s="88">
        <v>1363029.1359999999</v>
      </c>
      <c r="BD53" s="87">
        <v>0</v>
      </c>
      <c r="BE53" s="87">
        <v>0</v>
      </c>
      <c r="BF53" s="87">
        <v>1363029.1359999999</v>
      </c>
      <c r="BG53" s="88">
        <v>1330088.284</v>
      </c>
      <c r="BH53" s="87">
        <v>0</v>
      </c>
      <c r="BI53" s="87">
        <v>0</v>
      </c>
      <c r="BJ53" s="87">
        <v>1330088.284</v>
      </c>
      <c r="BK53" s="88">
        <v>1153558.68</v>
      </c>
      <c r="BL53" s="87">
        <v>0</v>
      </c>
      <c r="BM53" s="87">
        <v>0</v>
      </c>
      <c r="BN53" s="87">
        <v>1153558.68</v>
      </c>
      <c r="BO53" s="167">
        <v>1182780.084</v>
      </c>
      <c r="BP53" s="172">
        <v>1114018.8</v>
      </c>
      <c r="BQ53" s="150">
        <v>1163226.571</v>
      </c>
      <c r="BR53" s="147">
        <v>1114018.8</v>
      </c>
      <c r="BS53" s="147">
        <v>1194317.0830000001</v>
      </c>
      <c r="BT53" s="199">
        <v>1471162.5</v>
      </c>
      <c r="BU53" s="199">
        <v>1473947</v>
      </c>
      <c r="BV53" s="199">
        <v>1509157.2</v>
      </c>
      <c r="BW53" s="199">
        <v>1573280.1329999999</v>
      </c>
      <c r="BX53" s="199">
        <v>1575876.7339999999</v>
      </c>
      <c r="BY53" s="199">
        <v>1639459.6</v>
      </c>
    </row>
    <row r="54" spans="1:77">
      <c r="A54" s="50" t="s">
        <v>54</v>
      </c>
      <c r="B54" s="63">
        <f>SUM(B56:B64)</f>
        <v>0</v>
      </c>
      <c r="C54" s="63">
        <f t="shared" ref="C54:BJ54" si="41">SUM(C56:C64)</f>
        <v>0</v>
      </c>
      <c r="D54" s="63">
        <f t="shared" si="41"/>
        <v>0</v>
      </c>
      <c r="E54" s="63">
        <f t="shared" si="41"/>
        <v>0</v>
      </c>
      <c r="F54" s="63">
        <f t="shared" si="41"/>
        <v>0</v>
      </c>
      <c r="G54" s="63">
        <f t="shared" si="41"/>
        <v>0</v>
      </c>
      <c r="H54" s="63">
        <f t="shared" si="41"/>
        <v>0</v>
      </c>
      <c r="I54" s="63">
        <f t="shared" si="41"/>
        <v>0</v>
      </c>
      <c r="J54" s="63">
        <f t="shared" si="41"/>
        <v>0</v>
      </c>
      <c r="K54" s="63">
        <f t="shared" si="41"/>
        <v>0</v>
      </c>
      <c r="L54" s="63">
        <f t="shared" si="41"/>
        <v>0</v>
      </c>
      <c r="M54" s="63">
        <f t="shared" si="41"/>
        <v>0</v>
      </c>
      <c r="N54" s="63">
        <f t="shared" si="41"/>
        <v>0</v>
      </c>
      <c r="O54" s="63">
        <f t="shared" si="41"/>
        <v>0</v>
      </c>
      <c r="P54" s="63">
        <f t="shared" si="41"/>
        <v>0</v>
      </c>
      <c r="Q54" s="63">
        <f t="shared" si="41"/>
        <v>0</v>
      </c>
      <c r="R54" s="63">
        <f t="shared" si="41"/>
        <v>0</v>
      </c>
      <c r="S54" s="63">
        <f t="shared" si="41"/>
        <v>2760930</v>
      </c>
      <c r="T54" s="63">
        <f t="shared" si="41"/>
        <v>2974308</v>
      </c>
      <c r="U54" s="63">
        <f t="shared" si="41"/>
        <v>3212874</v>
      </c>
      <c r="V54" s="63">
        <f t="shared" si="41"/>
        <v>3490951</v>
      </c>
      <c r="W54" s="63">
        <f t="shared" si="41"/>
        <v>3683235</v>
      </c>
      <c r="X54" s="63">
        <f t="shared" si="41"/>
        <v>4105809</v>
      </c>
      <c r="Y54" s="63">
        <f t="shared" si="41"/>
        <v>4436987</v>
      </c>
      <c r="Z54" s="63">
        <f t="shared" si="41"/>
        <v>4791481</v>
      </c>
      <c r="AA54" s="63">
        <f t="shared" si="41"/>
        <v>5315699</v>
      </c>
      <c r="AB54" s="63">
        <f t="shared" si="41"/>
        <v>5753658</v>
      </c>
      <c r="AC54" s="63">
        <f t="shared" si="41"/>
        <v>6224139</v>
      </c>
      <c r="AD54" s="63">
        <f t="shared" si="41"/>
        <v>6750634</v>
      </c>
      <c r="AE54" s="63">
        <f t="shared" si="41"/>
        <v>7157383.443</v>
      </c>
      <c r="AF54" s="63">
        <f t="shared" si="41"/>
        <v>7435667.0999999996</v>
      </c>
      <c r="AG54" s="63">
        <f t="shared" si="41"/>
        <v>7285220</v>
      </c>
      <c r="AH54" s="63">
        <f t="shared" si="41"/>
        <v>7136508</v>
      </c>
      <c r="AI54" s="63">
        <f t="shared" si="41"/>
        <v>6921887</v>
      </c>
      <c r="AJ54" s="63">
        <f t="shared" si="41"/>
        <v>7615717</v>
      </c>
      <c r="AK54" s="63">
        <f t="shared" si="41"/>
        <v>7741288</v>
      </c>
      <c r="AL54" s="63">
        <f t="shared" si="41"/>
        <v>7642551</v>
      </c>
      <c r="AM54" s="63">
        <f t="shared" si="41"/>
        <v>7708951</v>
      </c>
      <c r="AN54" s="63">
        <f t="shared" si="41"/>
        <v>7996783</v>
      </c>
      <c r="AO54" s="63">
        <f t="shared" si="41"/>
        <v>8418476</v>
      </c>
      <c r="AP54" s="63">
        <f t="shared" si="41"/>
        <v>8887660</v>
      </c>
      <c r="AQ54" s="63">
        <f t="shared" si="41"/>
        <v>9492014</v>
      </c>
      <c r="AR54" s="63">
        <f t="shared" si="41"/>
        <v>9732573</v>
      </c>
      <c r="AS54" s="63">
        <f t="shared" si="41"/>
        <v>9922558</v>
      </c>
      <c r="AT54" s="63">
        <f t="shared" si="41"/>
        <v>9611354</v>
      </c>
      <c r="AU54" s="63">
        <f t="shared" si="41"/>
        <v>10088760.477</v>
      </c>
      <c r="AV54" s="63">
        <f t="shared" si="41"/>
        <v>10842097.757000001</v>
      </c>
      <c r="AW54" s="63">
        <f t="shared" si="41"/>
        <v>11538855.746659998</v>
      </c>
      <c r="AX54" s="63">
        <f t="shared" si="41"/>
        <v>12159261.824320002</v>
      </c>
      <c r="AY54" s="85">
        <f t="shared" si="41"/>
        <v>12082747.498</v>
      </c>
      <c r="AZ54" s="63">
        <f t="shared" si="41"/>
        <v>123177.527</v>
      </c>
      <c r="BA54" s="63">
        <f t="shared" si="41"/>
        <v>0</v>
      </c>
      <c r="BB54" s="63">
        <f t="shared" si="41"/>
        <v>12205925.024999999</v>
      </c>
      <c r="BC54" s="85">
        <f t="shared" si="41"/>
        <v>11496602.022000002</v>
      </c>
      <c r="BD54" s="63">
        <f t="shared" si="41"/>
        <v>452851.07699999999</v>
      </c>
      <c r="BE54" s="63">
        <f t="shared" si="41"/>
        <v>155500.28700000001</v>
      </c>
      <c r="BF54" s="63">
        <f t="shared" si="41"/>
        <v>12104953.386</v>
      </c>
      <c r="BG54" s="85">
        <f t="shared" si="41"/>
        <v>11678945.142000001</v>
      </c>
      <c r="BH54" s="63">
        <f t="shared" si="41"/>
        <v>209784.041</v>
      </c>
      <c r="BI54" s="63">
        <f t="shared" si="41"/>
        <v>269442.799</v>
      </c>
      <c r="BJ54" s="63">
        <f t="shared" si="41"/>
        <v>12158171.982000001</v>
      </c>
      <c r="BK54" s="85">
        <f t="shared" ref="BK54:BN54" si="42">SUM(BK56:BK64)</f>
        <v>11119844.216</v>
      </c>
      <c r="BL54" s="63">
        <f t="shared" si="42"/>
        <v>30728.519</v>
      </c>
      <c r="BM54" s="63">
        <f t="shared" si="42"/>
        <v>21275.123470000002</v>
      </c>
      <c r="BN54" s="63">
        <f t="shared" si="42"/>
        <v>11171847.858470002</v>
      </c>
      <c r="BO54" s="161">
        <f t="shared" ref="BO54:BP54" si="43">SUM(BO56:BO64)</f>
        <v>11278946.251</v>
      </c>
      <c r="BP54" s="169">
        <f t="shared" si="43"/>
        <v>11698573.97559</v>
      </c>
      <c r="BQ54" s="123">
        <f t="shared" ref="BQ54:BS54" si="44">SUM(BQ56:BQ64)</f>
        <v>11378394.384080002</v>
      </c>
      <c r="BR54" s="123">
        <f t="shared" si="44"/>
        <v>11919251.539309999</v>
      </c>
      <c r="BS54" s="123">
        <f t="shared" si="44"/>
        <v>12440295.91581</v>
      </c>
      <c r="BT54" s="120">
        <f t="shared" ref="BT54:BW54" si="45">SUM(BT56:BT64)</f>
        <v>12706695.353</v>
      </c>
      <c r="BU54" s="120">
        <f t="shared" si="45"/>
        <v>12914986</v>
      </c>
      <c r="BV54" s="120">
        <f t="shared" si="45"/>
        <v>13098383.017999999</v>
      </c>
      <c r="BW54" s="120">
        <f t="shared" si="45"/>
        <v>13783811.710000001</v>
      </c>
      <c r="BX54" s="120">
        <f t="shared" ref="BX54:BY54" si="46">SUM(BX56:BX64)</f>
        <v>13983195.915999997</v>
      </c>
      <c r="BY54" s="120">
        <f t="shared" si="46"/>
        <v>14319509.176999999</v>
      </c>
    </row>
    <row r="55" spans="1:77">
      <c r="A55" s="50" t="s">
        <v>10</v>
      </c>
      <c r="B55" s="64">
        <f>(B54/B$6)*100</f>
        <v>0</v>
      </c>
      <c r="C55" s="64">
        <f t="shared" ref="C55:BJ55" si="47">(C54/C$6)*100</f>
        <v>0</v>
      </c>
      <c r="D55" s="64">
        <f t="shared" si="47"/>
        <v>0</v>
      </c>
      <c r="E55" s="64">
        <f t="shared" si="47"/>
        <v>0</v>
      </c>
      <c r="F55" s="64">
        <f t="shared" si="47"/>
        <v>0</v>
      </c>
      <c r="G55" s="64">
        <f t="shared" si="47"/>
        <v>0</v>
      </c>
      <c r="H55" s="64">
        <f t="shared" si="47"/>
        <v>0</v>
      </c>
      <c r="I55" s="64">
        <f t="shared" si="47"/>
        <v>0</v>
      </c>
      <c r="J55" s="64">
        <f t="shared" si="47"/>
        <v>0</v>
      </c>
      <c r="K55" s="64">
        <f t="shared" si="47"/>
        <v>0</v>
      </c>
      <c r="L55" s="64">
        <f t="shared" si="47"/>
        <v>0</v>
      </c>
      <c r="M55" s="64">
        <f t="shared" si="47"/>
        <v>0</v>
      </c>
      <c r="N55" s="64">
        <f t="shared" si="47"/>
        <v>0</v>
      </c>
      <c r="O55" s="64">
        <f t="shared" si="47"/>
        <v>0</v>
      </c>
      <c r="P55" s="64">
        <f t="shared" si="47"/>
        <v>0</v>
      </c>
      <c r="Q55" s="64">
        <f t="shared" si="47"/>
        <v>0</v>
      </c>
      <c r="R55" s="64">
        <f t="shared" si="47"/>
        <v>0</v>
      </c>
      <c r="S55" s="64">
        <f t="shared" si="47"/>
        <v>20.310942593612022</v>
      </c>
      <c r="T55" s="64">
        <f t="shared" si="47"/>
        <v>19.199658547420604</v>
      </c>
      <c r="U55" s="64">
        <f t="shared" si="47"/>
        <v>18.734428909879373</v>
      </c>
      <c r="V55" s="64">
        <f t="shared" si="47"/>
        <v>18.176808732405192</v>
      </c>
      <c r="W55" s="64">
        <f t="shared" si="47"/>
        <v>17.525832061090497</v>
      </c>
      <c r="X55" s="64">
        <f t="shared" si="47"/>
        <v>17.846160720411653</v>
      </c>
      <c r="Y55" s="64">
        <f t="shared" si="47"/>
        <v>18.236753915698806</v>
      </c>
      <c r="Z55" s="64">
        <f t="shared" si="47"/>
        <v>18.529465040640851</v>
      </c>
      <c r="AA55" s="64">
        <f t="shared" si="47"/>
        <v>18.538235916524947</v>
      </c>
      <c r="AB55" s="64">
        <f t="shared" si="47"/>
        <v>18.551420652866327</v>
      </c>
      <c r="AC55" s="64">
        <f t="shared" si="47"/>
        <v>19.193581666542343</v>
      </c>
      <c r="AD55" s="64">
        <f t="shared" si="47"/>
        <v>19.60396332295057</v>
      </c>
      <c r="AE55" s="64">
        <f t="shared" si="47"/>
        <v>19.564070035595211</v>
      </c>
      <c r="AF55" s="64">
        <f t="shared" si="47"/>
        <v>18.974797916579814</v>
      </c>
      <c r="AG55" s="64">
        <f t="shared" si="47"/>
        <v>18.285731210127455</v>
      </c>
      <c r="AH55" s="64">
        <f t="shared" si="47"/>
        <v>17.834651560805785</v>
      </c>
      <c r="AI55" s="64">
        <f t="shared" si="47"/>
        <v>17.39835938484007</v>
      </c>
      <c r="AJ55" s="64">
        <f t="shared" si="47"/>
        <v>18.534644182451149</v>
      </c>
      <c r="AK55" s="64">
        <f t="shared" si="47"/>
        <v>18.063918645060028</v>
      </c>
      <c r="AL55" s="64">
        <f t="shared" si="47"/>
        <v>17.210172717145781</v>
      </c>
      <c r="AM55" s="64">
        <f t="shared" si="47"/>
        <v>16.516710168374029</v>
      </c>
      <c r="AN55" s="64">
        <f t="shared" si="47"/>
        <v>16.130480225717474</v>
      </c>
      <c r="AO55" s="64">
        <f t="shared" si="47"/>
        <v>15.924422100819083</v>
      </c>
      <c r="AP55" s="64">
        <f t="shared" si="47"/>
        <v>15.621152454184314</v>
      </c>
      <c r="AQ55" s="64">
        <f t="shared" si="47"/>
        <v>15.653991897878225</v>
      </c>
      <c r="AR55" s="64">
        <f t="shared" si="47"/>
        <v>15.522324659493069</v>
      </c>
      <c r="AS55" s="64">
        <f t="shared" si="47"/>
        <v>15.893926293907407</v>
      </c>
      <c r="AT55" s="64">
        <f t="shared" si="47"/>
        <v>15.811147203300916</v>
      </c>
      <c r="AU55" s="64">
        <f t="shared" si="47"/>
        <v>15.48781166536244</v>
      </c>
      <c r="AV55" s="64">
        <f t="shared" si="47"/>
        <v>15.426679048967584</v>
      </c>
      <c r="AW55" s="64">
        <f t="shared" si="47"/>
        <v>15.309765306793921</v>
      </c>
      <c r="AX55" s="64">
        <f t="shared" si="47"/>
        <v>15.070737848821402</v>
      </c>
      <c r="AY55" s="86">
        <f t="shared" si="47"/>
        <v>15.435432021715906</v>
      </c>
      <c r="AZ55" s="64">
        <f t="shared" si="47"/>
        <v>5.3710007459923901</v>
      </c>
      <c r="BA55" s="64">
        <f t="shared" si="47"/>
        <v>0</v>
      </c>
      <c r="BB55" s="64">
        <f t="shared" si="47"/>
        <v>15.143167896907904</v>
      </c>
      <c r="BC55" s="86">
        <f t="shared" si="47"/>
        <v>15.55830878857665</v>
      </c>
      <c r="BD55" s="64">
        <f t="shared" si="47"/>
        <v>11.771693890454788</v>
      </c>
      <c r="BE55" s="64">
        <f t="shared" si="47"/>
        <v>23.912086531896417</v>
      </c>
      <c r="BF55" s="64">
        <f t="shared" si="47"/>
        <v>15.441784371288826</v>
      </c>
      <c r="BG55" s="86">
        <f t="shared" si="47"/>
        <v>15.432800269723565</v>
      </c>
      <c r="BH55" s="64">
        <f t="shared" si="47"/>
        <v>8.6486009459123867</v>
      </c>
      <c r="BI55" s="64">
        <f t="shared" si="47"/>
        <v>64.04780189794694</v>
      </c>
      <c r="BJ55" s="64">
        <f t="shared" si="47"/>
        <v>15.483687856454933</v>
      </c>
      <c r="BK55" s="86">
        <f t="shared" ref="BK55:BN55" si="48">(BK54/BK$6)*100</f>
        <v>15.423167663178585</v>
      </c>
      <c r="BL55" s="64">
        <f t="shared" si="48"/>
        <v>100</v>
      </c>
      <c r="BM55" s="64">
        <f t="shared" si="48"/>
        <v>22.238770197471382</v>
      </c>
      <c r="BN55" s="64">
        <f t="shared" si="48"/>
        <v>15.468179234972482</v>
      </c>
      <c r="BO55" s="163">
        <f t="shared" ref="BO55:BP55" si="49">(BO54/BO$6)*100</f>
        <v>15.672515470434204</v>
      </c>
      <c r="BP55" s="170">
        <f t="shared" si="49"/>
        <v>15.344773396340486</v>
      </c>
      <c r="BQ55" s="124">
        <f t="shared" ref="BQ55:BS55" si="50">(BQ54/BQ$6)*100</f>
        <v>15.695747866495521</v>
      </c>
      <c r="BR55" s="124">
        <f t="shared" si="50"/>
        <v>15.489503259615967</v>
      </c>
      <c r="BS55" s="124">
        <f t="shared" si="50"/>
        <v>15.363393309258186</v>
      </c>
      <c r="BT55" s="121">
        <f t="shared" ref="BT55:BW55" si="51">(BT54/BT$6)*100</f>
        <v>15.722085150977874</v>
      </c>
      <c r="BU55" s="121">
        <f t="shared" si="51"/>
        <v>14.929243228731224</v>
      </c>
      <c r="BV55" s="121">
        <f t="shared" si="51"/>
        <v>14.843185498656334</v>
      </c>
      <c r="BW55" s="121">
        <f t="shared" si="51"/>
        <v>14.9322426342515</v>
      </c>
      <c r="BX55" s="121">
        <f t="shared" ref="BX55:BY55" si="52">(BX54/BX$6)*100</f>
        <v>14.510254244046505</v>
      </c>
      <c r="BY55" s="121">
        <f t="shared" si="52"/>
        <v>14.813831468640304</v>
      </c>
    </row>
    <row r="56" spans="1:77">
      <c r="A56" s="12" t="s">
        <v>55</v>
      </c>
      <c r="S56" s="12">
        <v>145888</v>
      </c>
      <c r="T56" s="12">
        <v>190757</v>
      </c>
      <c r="U56" s="12">
        <v>206901</v>
      </c>
      <c r="V56" s="12">
        <v>226371</v>
      </c>
      <c r="W56" s="12">
        <v>209800</v>
      </c>
      <c r="X56" s="12">
        <v>229405</v>
      </c>
      <c r="Y56" s="12">
        <v>252608</v>
      </c>
      <c r="Z56" s="12">
        <v>273706</v>
      </c>
      <c r="AA56" s="12">
        <v>302931</v>
      </c>
      <c r="AB56" s="12">
        <v>329917</v>
      </c>
      <c r="AC56" s="12">
        <v>384589</v>
      </c>
      <c r="AD56" s="12">
        <v>414174</v>
      </c>
      <c r="AE56" s="12">
        <v>473716</v>
      </c>
      <c r="AF56" s="12">
        <v>511567</v>
      </c>
      <c r="AG56" s="24">
        <v>522573</v>
      </c>
      <c r="AH56" s="24">
        <v>501687</v>
      </c>
      <c r="AI56" s="12">
        <v>433973</v>
      </c>
      <c r="AJ56" s="12">
        <v>498125</v>
      </c>
      <c r="AK56" s="12">
        <v>499499</v>
      </c>
      <c r="AL56" s="12">
        <v>528264</v>
      </c>
      <c r="AM56" s="12">
        <v>542350</v>
      </c>
      <c r="AN56" s="25">
        <v>581906</v>
      </c>
      <c r="AO56" s="25">
        <v>623692</v>
      </c>
      <c r="AP56" s="12">
        <v>695148</v>
      </c>
      <c r="AQ56" s="13">
        <v>706032</v>
      </c>
      <c r="AR56" s="12">
        <v>753681</v>
      </c>
      <c r="AS56" s="12">
        <v>754768</v>
      </c>
      <c r="AT56" s="12">
        <v>748226</v>
      </c>
      <c r="AU56" s="12">
        <v>787966.647</v>
      </c>
      <c r="AV56" s="12">
        <v>831729.27599999995</v>
      </c>
      <c r="AW56" s="12">
        <v>923951.45499999996</v>
      </c>
      <c r="AX56" s="12">
        <v>1034480.9889999999</v>
      </c>
      <c r="AY56" s="82">
        <v>1045313.922</v>
      </c>
      <c r="AZ56" s="39">
        <v>0</v>
      </c>
      <c r="BA56" s="39">
        <v>0</v>
      </c>
      <c r="BB56" s="39">
        <v>1045313.922</v>
      </c>
      <c r="BC56" s="82">
        <v>1064475.67</v>
      </c>
      <c r="BD56" s="39">
        <v>0</v>
      </c>
      <c r="BE56" s="39">
        <v>33474.625999999997</v>
      </c>
      <c r="BF56" s="39">
        <v>1097950.2960000001</v>
      </c>
      <c r="BG56" s="58">
        <v>1076131.375</v>
      </c>
      <c r="BH56" s="39">
        <v>0</v>
      </c>
      <c r="BI56" s="39">
        <v>0</v>
      </c>
      <c r="BJ56" s="39">
        <v>1076131.375</v>
      </c>
      <c r="BK56" s="58">
        <v>949946.21600000001</v>
      </c>
      <c r="BL56" s="39">
        <v>0</v>
      </c>
      <c r="BM56" s="39">
        <v>0</v>
      </c>
      <c r="BN56" s="39">
        <v>949946.21600000001</v>
      </c>
      <c r="BO56" s="164">
        <v>957256.41200000001</v>
      </c>
      <c r="BP56" s="165">
        <v>1010125.722</v>
      </c>
      <c r="BQ56" s="149">
        <v>887708.43799999997</v>
      </c>
      <c r="BR56" s="149">
        <v>1018691.65753</v>
      </c>
      <c r="BS56" s="149">
        <v>1117135.1941600002</v>
      </c>
      <c r="BT56" s="198">
        <v>1204372.5589999999</v>
      </c>
      <c r="BU56" s="198">
        <v>1152055</v>
      </c>
      <c r="BV56" s="198">
        <v>1097667.5190000001</v>
      </c>
      <c r="BW56" s="198">
        <v>1131758.139</v>
      </c>
      <c r="BX56" s="198">
        <v>1147975.6329999999</v>
      </c>
      <c r="BY56" s="198">
        <v>1222448.827</v>
      </c>
    </row>
    <row r="57" spans="1:77">
      <c r="A57" s="12" t="s">
        <v>56</v>
      </c>
      <c r="S57" s="12">
        <v>42567</v>
      </c>
      <c r="T57" s="12">
        <v>45910</v>
      </c>
      <c r="U57" s="12">
        <v>49047</v>
      </c>
      <c r="V57" s="12">
        <v>57336</v>
      </c>
      <c r="W57" s="12">
        <v>62622</v>
      </c>
      <c r="X57" s="12">
        <v>66941</v>
      </c>
      <c r="Y57" s="12">
        <v>73196</v>
      </c>
      <c r="Z57" s="12">
        <v>76743</v>
      </c>
      <c r="AA57" s="12">
        <v>91311</v>
      </c>
      <c r="AB57" s="12">
        <v>100989</v>
      </c>
      <c r="AC57" s="12">
        <v>125701</v>
      </c>
      <c r="AD57" s="12">
        <v>141411</v>
      </c>
      <c r="AE57" s="12">
        <v>162482</v>
      </c>
      <c r="AF57" s="12">
        <v>173534</v>
      </c>
      <c r="AG57" s="24">
        <v>172054</v>
      </c>
      <c r="AH57" s="24">
        <v>173003</v>
      </c>
      <c r="AI57" s="12">
        <v>172151</v>
      </c>
      <c r="AJ57" s="12">
        <v>172430</v>
      </c>
      <c r="AK57" s="12">
        <v>174523</v>
      </c>
      <c r="AL57" s="12">
        <v>178952</v>
      </c>
      <c r="AM57" s="12">
        <v>182383</v>
      </c>
      <c r="AN57" s="25">
        <v>186112</v>
      </c>
      <c r="AO57" s="25">
        <v>199149</v>
      </c>
      <c r="AP57" s="12">
        <v>213024</v>
      </c>
      <c r="AQ57" s="13">
        <v>228917</v>
      </c>
      <c r="AR57" s="12">
        <v>239002</v>
      </c>
      <c r="AS57" s="12">
        <v>236390</v>
      </c>
      <c r="AT57" s="12">
        <v>233695</v>
      </c>
      <c r="AU57" s="12">
        <v>240691.33300000001</v>
      </c>
      <c r="AV57" s="12">
        <v>246470.644</v>
      </c>
      <c r="AW57" s="12">
        <v>256024.31</v>
      </c>
      <c r="AX57" s="12">
        <v>271117.26199999999</v>
      </c>
      <c r="AY57" s="82">
        <v>265926.27100000001</v>
      </c>
      <c r="AZ57" s="39">
        <v>6566.1130000000003</v>
      </c>
      <c r="BA57" s="39">
        <v>0</v>
      </c>
      <c r="BB57" s="39">
        <v>272492.38400000002</v>
      </c>
      <c r="BC57" s="82">
        <v>259466.948</v>
      </c>
      <c r="BD57" s="39">
        <v>10556.852999999999</v>
      </c>
      <c r="BE57" s="39">
        <v>0</v>
      </c>
      <c r="BF57" s="39">
        <v>270023.80099999998</v>
      </c>
      <c r="BG57" s="58">
        <v>266111.69699999999</v>
      </c>
      <c r="BH57" s="39">
        <v>10578.07</v>
      </c>
      <c r="BI57" s="39">
        <v>0</v>
      </c>
      <c r="BJ57" s="39">
        <v>276689.76699999999</v>
      </c>
      <c r="BK57" s="58">
        <v>269152.60800000001</v>
      </c>
      <c r="BL57" s="39">
        <v>1731.508</v>
      </c>
      <c r="BM57" s="39">
        <v>0</v>
      </c>
      <c r="BN57" s="39">
        <v>270884.11599999998</v>
      </c>
      <c r="BO57" s="164">
        <v>264064.554</v>
      </c>
      <c r="BP57" s="165">
        <v>271053.57299999997</v>
      </c>
      <c r="BQ57" s="149">
        <v>265872.234</v>
      </c>
      <c r="BR57" s="149">
        <v>271864.12099999998</v>
      </c>
      <c r="BS57" s="149">
        <v>272245.55499999999</v>
      </c>
      <c r="BT57" s="198">
        <v>285898.13299999997</v>
      </c>
      <c r="BU57" s="198">
        <v>299741</v>
      </c>
      <c r="BV57" s="198">
        <v>303051.90399999998</v>
      </c>
      <c r="BW57" s="198">
        <v>307978.505</v>
      </c>
      <c r="BX57" s="198">
        <v>318756.58399999997</v>
      </c>
      <c r="BY57" s="198">
        <v>314428.37</v>
      </c>
    </row>
    <row r="58" spans="1:77">
      <c r="A58" s="12" t="s">
        <v>57</v>
      </c>
      <c r="S58" s="12">
        <v>234292</v>
      </c>
      <c r="T58" s="12">
        <v>254122</v>
      </c>
      <c r="U58" s="12">
        <v>273333</v>
      </c>
      <c r="V58" s="12">
        <v>314929</v>
      </c>
      <c r="W58" s="12">
        <v>322498</v>
      </c>
      <c r="X58" s="12">
        <v>417938</v>
      </c>
      <c r="Y58" s="12">
        <v>472975</v>
      </c>
      <c r="Z58" s="12">
        <v>537263</v>
      </c>
      <c r="AA58" s="12">
        <v>641844</v>
      </c>
      <c r="AB58" s="12">
        <v>711102</v>
      </c>
      <c r="AC58" s="12">
        <v>816373</v>
      </c>
      <c r="AD58" s="12">
        <v>894998</v>
      </c>
      <c r="AE58" s="12">
        <v>868426.4430000002</v>
      </c>
      <c r="AF58" s="12">
        <v>815998</v>
      </c>
      <c r="AG58" s="24">
        <v>697248</v>
      </c>
      <c r="AH58" s="24">
        <v>583569</v>
      </c>
      <c r="AI58" s="12">
        <v>650187</v>
      </c>
      <c r="AJ58" s="12">
        <v>826995</v>
      </c>
      <c r="AK58" s="12">
        <v>744803</v>
      </c>
      <c r="AL58" s="12">
        <v>769694</v>
      </c>
      <c r="AM58" s="12">
        <v>825728</v>
      </c>
      <c r="AN58" s="25">
        <v>924444</v>
      </c>
      <c r="AO58" s="25">
        <v>975360</v>
      </c>
      <c r="AP58" s="12">
        <v>1040083</v>
      </c>
      <c r="AQ58" s="13">
        <v>1077226</v>
      </c>
      <c r="AR58" s="12">
        <v>1017564</v>
      </c>
      <c r="AS58" s="12">
        <v>970334</v>
      </c>
      <c r="AT58" s="12">
        <v>828405</v>
      </c>
      <c r="AU58" s="12">
        <v>1131092.7930000001</v>
      </c>
      <c r="AV58" s="12">
        <v>1147151.2879999999</v>
      </c>
      <c r="AW58" s="12">
        <v>1256792.868</v>
      </c>
      <c r="AX58" s="12">
        <v>1347344.567</v>
      </c>
      <c r="AY58" s="82">
        <v>1235984.139</v>
      </c>
      <c r="AZ58" s="39">
        <v>53759.413999999997</v>
      </c>
      <c r="BA58" s="39">
        <v>0</v>
      </c>
      <c r="BB58" s="39">
        <v>1289743.5530000001</v>
      </c>
      <c r="BC58" s="82">
        <v>978455.022</v>
      </c>
      <c r="BD58" s="39">
        <v>230270.70699999999</v>
      </c>
      <c r="BE58" s="39">
        <v>0</v>
      </c>
      <c r="BF58" s="39">
        <v>1208725.7290000001</v>
      </c>
      <c r="BG58" s="58">
        <v>1138650.196</v>
      </c>
      <c r="BH58" s="39">
        <v>0</v>
      </c>
      <c r="BI58" s="39">
        <v>76053.721000000005</v>
      </c>
      <c r="BJ58" s="39">
        <v>1214703.9169999999</v>
      </c>
      <c r="BK58" s="58">
        <v>1049106.956</v>
      </c>
      <c r="BL58" s="39">
        <v>0</v>
      </c>
      <c r="BM58" s="39">
        <v>6841.64347</v>
      </c>
      <c r="BN58" s="39">
        <v>1055948.59947</v>
      </c>
      <c r="BO58" s="164">
        <v>1049106.956</v>
      </c>
      <c r="BP58" s="165">
        <v>1091894.3415899999</v>
      </c>
      <c r="BQ58" s="149">
        <v>1255182.4740799998</v>
      </c>
      <c r="BR58" s="149">
        <v>1342072.5287800001</v>
      </c>
      <c r="BS58" s="149">
        <v>1462827.3006500001</v>
      </c>
      <c r="BT58" s="198">
        <v>1493700.338</v>
      </c>
      <c r="BU58" s="198">
        <v>1544320</v>
      </c>
      <c r="BV58" s="198">
        <v>1564337.9180000001</v>
      </c>
      <c r="BW58" s="198">
        <v>1606272.2990000001</v>
      </c>
      <c r="BX58" s="198">
        <v>1683575.3230000001</v>
      </c>
      <c r="BY58" s="198">
        <v>1752578.55</v>
      </c>
    </row>
    <row r="59" spans="1:77">
      <c r="A59" s="12" t="s">
        <v>58</v>
      </c>
      <c r="S59" s="12">
        <v>22859</v>
      </c>
      <c r="T59" s="12">
        <v>27519</v>
      </c>
      <c r="U59" s="12">
        <v>27542</v>
      </c>
      <c r="V59" s="12">
        <v>29806</v>
      </c>
      <c r="W59" s="12">
        <v>32919</v>
      </c>
      <c r="X59" s="12">
        <v>39323</v>
      </c>
      <c r="Y59" s="12">
        <v>35246</v>
      </c>
      <c r="Z59" s="12">
        <v>41141</v>
      </c>
      <c r="AA59" s="12">
        <v>42630</v>
      </c>
      <c r="AB59" s="12">
        <v>50265</v>
      </c>
      <c r="AC59" s="12">
        <v>55961</v>
      </c>
      <c r="AD59" s="12">
        <v>66901</v>
      </c>
      <c r="AE59" s="12">
        <v>72454</v>
      </c>
      <c r="AF59" s="12">
        <v>69035</v>
      </c>
      <c r="AG59" s="24">
        <v>72959</v>
      </c>
      <c r="AH59" s="24">
        <v>75175</v>
      </c>
      <c r="AI59" s="12">
        <v>74026</v>
      </c>
      <c r="AJ59" s="12">
        <v>80415</v>
      </c>
      <c r="AK59" s="12">
        <v>85324</v>
      </c>
      <c r="AL59" s="12">
        <v>83185</v>
      </c>
      <c r="AM59" s="12">
        <v>82989</v>
      </c>
      <c r="AN59" s="25">
        <v>88813</v>
      </c>
      <c r="AO59" s="25">
        <v>91156</v>
      </c>
      <c r="AP59" s="12">
        <v>95790</v>
      </c>
      <c r="AQ59" s="13">
        <v>100666</v>
      </c>
      <c r="AR59" s="12">
        <v>107573</v>
      </c>
      <c r="AS59" s="12">
        <v>111042</v>
      </c>
      <c r="AT59" s="12">
        <v>112446</v>
      </c>
      <c r="AU59" s="12">
        <v>115367</v>
      </c>
      <c r="AV59" s="12">
        <v>117172</v>
      </c>
      <c r="AW59" s="12">
        <v>123966</v>
      </c>
      <c r="AX59" s="12">
        <v>133093</v>
      </c>
      <c r="AY59" s="82">
        <v>138531</v>
      </c>
      <c r="AZ59" s="39">
        <v>0</v>
      </c>
      <c r="BA59" s="39">
        <v>0</v>
      </c>
      <c r="BB59" s="39">
        <v>138531</v>
      </c>
      <c r="BC59" s="82">
        <v>138883</v>
      </c>
      <c r="BD59" s="39">
        <v>3001.087</v>
      </c>
      <c r="BE59" s="39">
        <v>2726.8719999999998</v>
      </c>
      <c r="BF59" s="39">
        <v>144610.959</v>
      </c>
      <c r="BG59" s="58">
        <v>137555.49</v>
      </c>
      <c r="BH59" s="39">
        <v>0</v>
      </c>
      <c r="BI59" s="39">
        <v>0</v>
      </c>
      <c r="BJ59" s="39">
        <v>137555.49</v>
      </c>
      <c r="BK59" s="58">
        <v>82697.778000000006</v>
      </c>
      <c r="BL59" s="39">
        <v>0</v>
      </c>
      <c r="BM59" s="39">
        <v>0</v>
      </c>
      <c r="BN59" s="39">
        <v>82697.778000000006</v>
      </c>
      <c r="BO59" s="164">
        <v>85622.351999999999</v>
      </c>
      <c r="BP59" s="165">
        <v>109000</v>
      </c>
      <c r="BQ59" s="149">
        <v>85622.351999999999</v>
      </c>
      <c r="BR59" s="149">
        <v>109000</v>
      </c>
      <c r="BS59" s="149">
        <v>123155</v>
      </c>
      <c r="BT59" s="198">
        <v>127880.821</v>
      </c>
      <c r="BU59" s="198">
        <v>125200</v>
      </c>
      <c r="BV59" s="198">
        <v>127935.617</v>
      </c>
      <c r="BW59" s="198">
        <v>131093.198</v>
      </c>
      <c r="BX59" s="198">
        <v>163047.06</v>
      </c>
      <c r="BY59" s="198">
        <v>176026.93400000001</v>
      </c>
    </row>
    <row r="60" spans="1:77">
      <c r="A60" s="12" t="s">
        <v>59</v>
      </c>
      <c r="S60" s="12">
        <v>327975</v>
      </c>
      <c r="T60" s="12">
        <v>403566</v>
      </c>
      <c r="U60" s="12">
        <v>442277</v>
      </c>
      <c r="V60" s="12">
        <v>477891</v>
      </c>
      <c r="W60" s="12">
        <v>520275</v>
      </c>
      <c r="X60" s="12">
        <v>560306</v>
      </c>
      <c r="Y60" s="12">
        <v>596290</v>
      </c>
      <c r="Z60" s="12">
        <v>649580</v>
      </c>
      <c r="AA60" s="12">
        <v>753883</v>
      </c>
      <c r="AB60" s="27">
        <f>((AC60-AA60)/2)+AA60</f>
        <v>823716</v>
      </c>
      <c r="AC60" s="12">
        <v>893549</v>
      </c>
      <c r="AD60" s="12">
        <v>1016773</v>
      </c>
      <c r="AE60" s="12">
        <v>1083079</v>
      </c>
      <c r="AF60" s="12">
        <v>1124367</v>
      </c>
      <c r="AG60" s="24">
        <v>1071239</v>
      </c>
      <c r="AH60" s="24">
        <v>1159281</v>
      </c>
      <c r="AI60" s="12">
        <v>1229727</v>
      </c>
      <c r="AJ60" s="12">
        <v>1304140</v>
      </c>
      <c r="AK60" s="12">
        <v>1275940</v>
      </c>
      <c r="AL60" s="12">
        <v>1352316</v>
      </c>
      <c r="AM60" s="12">
        <v>1352989</v>
      </c>
      <c r="AN60" s="12">
        <v>1387728</v>
      </c>
      <c r="AO60" s="12">
        <v>1448860</v>
      </c>
      <c r="AP60" s="12">
        <v>1541633</v>
      </c>
      <c r="AQ60" s="13">
        <v>1664194</v>
      </c>
      <c r="AR60" s="12">
        <v>1755016</v>
      </c>
      <c r="AS60" s="12">
        <v>1718784</v>
      </c>
      <c r="AT60" s="12">
        <v>1740829</v>
      </c>
      <c r="AU60" s="12">
        <v>1890323</v>
      </c>
      <c r="AV60" s="12">
        <v>2029443</v>
      </c>
      <c r="AW60" s="12">
        <v>1973721</v>
      </c>
      <c r="AX60" s="12">
        <v>2044508</v>
      </c>
      <c r="AY60" s="82">
        <v>1984924</v>
      </c>
      <c r="AZ60" s="39">
        <v>0</v>
      </c>
      <c r="BA60" s="39">
        <v>0</v>
      </c>
      <c r="BB60" s="39">
        <v>1984924</v>
      </c>
      <c r="BC60" s="82">
        <v>2009930</v>
      </c>
      <c r="BD60" s="39">
        <v>70805.876000000004</v>
      </c>
      <c r="BE60" s="39">
        <v>2864.1239999999998</v>
      </c>
      <c r="BF60" s="39">
        <v>2083600</v>
      </c>
      <c r="BG60" s="58">
        <v>2050400</v>
      </c>
      <c r="BH60" s="39">
        <v>0</v>
      </c>
      <c r="BI60" s="39">
        <v>0</v>
      </c>
      <c r="BJ60" s="39">
        <v>2050400</v>
      </c>
      <c r="BK60" s="58">
        <v>1998300</v>
      </c>
      <c r="BL60" s="39">
        <v>0</v>
      </c>
      <c r="BM60" s="39">
        <v>0</v>
      </c>
      <c r="BN60" s="39">
        <v>1998300</v>
      </c>
      <c r="BO60" s="164">
        <v>1888439</v>
      </c>
      <c r="BP60" s="173">
        <v>1990469</v>
      </c>
      <c r="BQ60" s="149">
        <v>1888439</v>
      </c>
      <c r="BR60" s="149">
        <v>1990469</v>
      </c>
      <c r="BS60" s="149">
        <v>2070674</v>
      </c>
      <c r="BT60" s="198">
        <v>2068260</v>
      </c>
      <c r="BU60" s="198">
        <v>2083569</v>
      </c>
      <c r="BV60" s="198">
        <v>2065933</v>
      </c>
      <c r="BW60" s="198">
        <v>2393606</v>
      </c>
      <c r="BX60" s="198">
        <v>2361611</v>
      </c>
      <c r="BY60" s="198">
        <v>2630574.9939999999</v>
      </c>
    </row>
    <row r="61" spans="1:77">
      <c r="A61" s="12" t="s">
        <v>60</v>
      </c>
      <c r="S61" s="12">
        <v>1251096</v>
      </c>
      <c r="T61" s="12">
        <v>1298754</v>
      </c>
      <c r="U61" s="12">
        <v>1421407</v>
      </c>
      <c r="V61" s="12">
        <v>1543416</v>
      </c>
      <c r="W61" s="12">
        <v>1644361</v>
      </c>
      <c r="X61" s="12">
        <v>1855429</v>
      </c>
      <c r="Y61" s="12">
        <v>2010001</v>
      </c>
      <c r="Z61" s="12">
        <v>2166908</v>
      </c>
      <c r="AA61" s="12">
        <v>2356410</v>
      </c>
      <c r="AB61" s="12">
        <v>2538852</v>
      </c>
      <c r="AC61" s="12">
        <v>2688469</v>
      </c>
      <c r="AD61" s="12">
        <v>2874893</v>
      </c>
      <c r="AE61" s="12">
        <v>3047894</v>
      </c>
      <c r="AF61" s="12">
        <v>3185045</v>
      </c>
      <c r="AG61" s="24">
        <v>3180867</v>
      </c>
      <c r="AH61" s="24">
        <v>2998589</v>
      </c>
      <c r="AI61" s="12">
        <v>2774113</v>
      </c>
      <c r="AJ61" s="12">
        <v>3053437</v>
      </c>
      <c r="AK61" s="12">
        <v>3201955</v>
      </c>
      <c r="AL61" s="12">
        <v>2914980</v>
      </c>
      <c r="AM61" s="12">
        <v>2890949</v>
      </c>
      <c r="AN61" s="25">
        <v>2923374</v>
      </c>
      <c r="AO61" s="25">
        <v>3104892</v>
      </c>
      <c r="AP61" s="12">
        <v>3209687</v>
      </c>
      <c r="AQ61" s="13">
        <v>3479112</v>
      </c>
      <c r="AR61" s="12">
        <v>3602215</v>
      </c>
      <c r="AS61" s="12">
        <v>3888127</v>
      </c>
      <c r="AT61" s="12">
        <v>3752758</v>
      </c>
      <c r="AU61" s="12">
        <v>3641640.5</v>
      </c>
      <c r="AV61" s="12">
        <v>4148095</v>
      </c>
      <c r="AW61" s="12">
        <v>4568118.3</v>
      </c>
      <c r="AX61" s="12">
        <v>4853312.9000000004</v>
      </c>
      <c r="AY61" s="82">
        <v>4993847.034</v>
      </c>
      <c r="AZ61" s="39">
        <v>0</v>
      </c>
      <c r="BA61" s="39">
        <v>0</v>
      </c>
      <c r="BB61" s="39">
        <v>4993847.034</v>
      </c>
      <c r="BC61" s="82">
        <v>4760680.4400000004</v>
      </c>
      <c r="BD61" s="39">
        <v>38400</v>
      </c>
      <c r="BE61" s="39">
        <v>116434.66499999999</v>
      </c>
      <c r="BF61" s="39">
        <v>4915515.1050000004</v>
      </c>
      <c r="BG61" s="58">
        <v>4750906.2390000001</v>
      </c>
      <c r="BH61" s="39">
        <v>89050</v>
      </c>
      <c r="BI61" s="39">
        <v>192893.26699999999</v>
      </c>
      <c r="BJ61" s="39">
        <v>5032849.5060000001</v>
      </c>
      <c r="BK61" s="58">
        <v>4718900.6919999998</v>
      </c>
      <c r="BL61" s="39">
        <v>0</v>
      </c>
      <c r="BM61" s="39">
        <v>14349.474</v>
      </c>
      <c r="BN61" s="39">
        <v>4733250.1660000002</v>
      </c>
      <c r="BO61" s="164">
        <v>4989658.4879999999</v>
      </c>
      <c r="BP61" s="165">
        <v>5192935.3729999997</v>
      </c>
      <c r="BQ61" s="149">
        <v>5113034.8540000003</v>
      </c>
      <c r="BR61" s="149">
        <v>5283125.5970000001</v>
      </c>
      <c r="BS61" s="149">
        <v>5466691.7120000003</v>
      </c>
      <c r="BT61" s="198">
        <v>5609476</v>
      </c>
      <c r="BU61" s="198">
        <v>5735095</v>
      </c>
      <c r="BV61" s="198">
        <v>5931007.4060000004</v>
      </c>
      <c r="BW61" s="198">
        <v>6148196.2510000002</v>
      </c>
      <c r="BX61" s="198">
        <v>6113784.8830000004</v>
      </c>
      <c r="BY61" s="198">
        <v>6029448.0659999996</v>
      </c>
    </row>
    <row r="62" spans="1:77">
      <c r="A62" s="12" t="s">
        <v>61</v>
      </c>
      <c r="C62" s="29"/>
      <c r="S62" s="12">
        <v>659765</v>
      </c>
      <c r="T62" s="12">
        <v>668467</v>
      </c>
      <c r="U62" s="12">
        <v>697886</v>
      </c>
      <c r="V62" s="12">
        <v>742415</v>
      </c>
      <c r="W62" s="12">
        <v>788141</v>
      </c>
      <c r="X62" s="12">
        <v>825546</v>
      </c>
      <c r="Y62" s="12">
        <v>876146</v>
      </c>
      <c r="Z62" s="12">
        <v>917941</v>
      </c>
      <c r="AA62" s="12">
        <v>988876</v>
      </c>
      <c r="AB62" s="12">
        <v>1052484</v>
      </c>
      <c r="AC62" s="12">
        <v>1105210</v>
      </c>
      <c r="AD62" s="12">
        <v>1173572</v>
      </c>
      <c r="AE62" s="12">
        <v>1268930</v>
      </c>
      <c r="AF62" s="12">
        <v>1370011</v>
      </c>
      <c r="AG62" s="24">
        <v>1395732</v>
      </c>
      <c r="AH62" s="24">
        <v>1483687</v>
      </c>
      <c r="AI62" s="12">
        <v>1425993</v>
      </c>
      <c r="AJ62" s="12">
        <v>1514498</v>
      </c>
      <c r="AK62" s="12">
        <v>1578928</v>
      </c>
      <c r="AL62" s="12">
        <v>1638617</v>
      </c>
      <c r="AM62" s="12">
        <v>1649324</v>
      </c>
      <c r="AN62" s="25">
        <v>1714869</v>
      </c>
      <c r="AO62" s="25">
        <v>1773094</v>
      </c>
      <c r="AP62" s="12">
        <v>1876807</v>
      </c>
      <c r="AQ62" s="13">
        <v>2005364</v>
      </c>
      <c r="AR62" s="12">
        <v>2011695</v>
      </c>
      <c r="AS62" s="12">
        <v>1998020</v>
      </c>
      <c r="AT62" s="12">
        <v>1946617</v>
      </c>
      <c r="AU62" s="12">
        <v>2015637</v>
      </c>
      <c r="AV62" s="12">
        <v>2047114</v>
      </c>
      <c r="AW62" s="12">
        <v>2153998</v>
      </c>
      <c r="AX62" s="12">
        <v>2193274</v>
      </c>
      <c r="AY62" s="82">
        <v>2165882</v>
      </c>
      <c r="AZ62" s="39">
        <v>62852</v>
      </c>
      <c r="BA62" s="39">
        <v>0</v>
      </c>
      <c r="BB62" s="39">
        <v>2228734</v>
      </c>
      <c r="BC62" s="82">
        <v>2031695</v>
      </c>
      <c r="BD62" s="39">
        <v>96403</v>
      </c>
      <c r="BE62" s="39">
        <v>0</v>
      </c>
      <c r="BF62" s="39">
        <v>2128098</v>
      </c>
      <c r="BG62" s="58">
        <v>2008025</v>
      </c>
      <c r="BH62" s="39">
        <v>96379</v>
      </c>
      <c r="BI62" s="39">
        <v>0</v>
      </c>
      <c r="BJ62" s="39">
        <v>2104404</v>
      </c>
      <c r="BK62" s="58">
        <v>1800947</v>
      </c>
      <c r="BL62" s="39">
        <v>0</v>
      </c>
      <c r="BM62" s="39">
        <v>0</v>
      </c>
      <c r="BN62" s="39">
        <v>1800947</v>
      </c>
      <c r="BO62" s="164">
        <v>1792655</v>
      </c>
      <c r="BP62" s="165">
        <v>1770967</v>
      </c>
      <c r="BQ62" s="149">
        <v>1632655</v>
      </c>
      <c r="BR62" s="149">
        <v>1644692</v>
      </c>
      <c r="BS62" s="149">
        <v>1658992</v>
      </c>
      <c r="BT62" s="198">
        <v>1647532</v>
      </c>
      <c r="BU62" s="198">
        <v>1693108</v>
      </c>
      <c r="BV62" s="198">
        <v>1713363</v>
      </c>
      <c r="BW62" s="198">
        <v>1760283.703</v>
      </c>
      <c r="BX62" s="198">
        <v>1873268.2339999999</v>
      </c>
      <c r="BY62" s="198">
        <v>1829911</v>
      </c>
    </row>
    <row r="63" spans="1:77">
      <c r="A63" s="12" t="s">
        <v>62</v>
      </c>
      <c r="S63" s="12">
        <v>56350</v>
      </c>
      <c r="T63" s="12">
        <v>62230</v>
      </c>
      <c r="U63" s="12">
        <v>68972</v>
      </c>
      <c r="V63" s="12">
        <v>71725</v>
      </c>
      <c r="W63" s="12">
        <v>72160</v>
      </c>
      <c r="X63" s="12">
        <v>77045</v>
      </c>
      <c r="Y63" s="12">
        <v>83731</v>
      </c>
      <c r="Z63" s="12">
        <v>88516</v>
      </c>
      <c r="AA63" s="12">
        <v>96051</v>
      </c>
      <c r="AB63" s="12">
        <v>102276</v>
      </c>
      <c r="AC63" s="12">
        <v>108204</v>
      </c>
      <c r="AD63" s="12">
        <v>117922</v>
      </c>
      <c r="AE63" s="12">
        <v>126547</v>
      </c>
      <c r="AF63" s="12">
        <v>128514</v>
      </c>
      <c r="AG63" s="24">
        <v>115738</v>
      </c>
      <c r="AH63" s="24">
        <v>105775</v>
      </c>
      <c r="AI63" s="12">
        <v>107628</v>
      </c>
      <c r="AJ63" s="12">
        <v>112741</v>
      </c>
      <c r="AK63" s="12">
        <v>127094</v>
      </c>
      <c r="AL63" s="12">
        <v>121632</v>
      </c>
      <c r="AM63" s="12">
        <v>127371</v>
      </c>
      <c r="AN63" s="25">
        <v>132545</v>
      </c>
      <c r="AO63" s="25">
        <v>143100</v>
      </c>
      <c r="AP63" s="12">
        <v>152110</v>
      </c>
      <c r="AQ63" s="13">
        <v>162750</v>
      </c>
      <c r="AR63" s="12">
        <v>174473</v>
      </c>
      <c r="AS63" s="12">
        <v>169440</v>
      </c>
      <c r="AT63" s="12">
        <v>171225</v>
      </c>
      <c r="AU63" s="12">
        <v>188033.394</v>
      </c>
      <c r="AV63" s="12">
        <v>192854.76300000001</v>
      </c>
      <c r="AW63" s="12">
        <v>196360.78099999999</v>
      </c>
      <c r="AX63" s="12">
        <v>191329.66200000001</v>
      </c>
      <c r="AY63" s="82">
        <v>165149.649</v>
      </c>
      <c r="AZ63" s="39">
        <v>0</v>
      </c>
      <c r="BA63" s="39">
        <v>0</v>
      </c>
      <c r="BB63" s="39">
        <v>165149.649</v>
      </c>
      <c r="BC63" s="82">
        <v>159760.89000000001</v>
      </c>
      <c r="BD63" s="39">
        <v>3413.5540000000001</v>
      </c>
      <c r="BE63" s="39">
        <v>0</v>
      </c>
      <c r="BF63" s="39">
        <v>163174.44399999999</v>
      </c>
      <c r="BG63" s="58">
        <v>157433.53099999999</v>
      </c>
      <c r="BH63" s="39">
        <v>13776.971</v>
      </c>
      <c r="BI63" s="39">
        <v>0</v>
      </c>
      <c r="BJ63" s="39">
        <v>171210.50200000001</v>
      </c>
      <c r="BK63" s="58">
        <v>160767.31099999999</v>
      </c>
      <c r="BL63" s="39">
        <v>28997.010999999999</v>
      </c>
      <c r="BM63" s="39">
        <v>0</v>
      </c>
      <c r="BN63" s="39">
        <v>189764.32199999999</v>
      </c>
      <c r="BO63" s="164">
        <v>164147.17000000001</v>
      </c>
      <c r="BP63" s="165">
        <v>169813.06400000001</v>
      </c>
      <c r="BQ63" s="149">
        <v>160539.277</v>
      </c>
      <c r="BR63" s="149">
        <v>166650.435</v>
      </c>
      <c r="BS63" s="149">
        <v>176937.82699999999</v>
      </c>
      <c r="BT63" s="198">
        <v>178775.48800000001</v>
      </c>
      <c r="BU63" s="198">
        <v>188740</v>
      </c>
      <c r="BV63" s="198">
        <v>199553.587</v>
      </c>
      <c r="BW63" s="198">
        <v>208435.318</v>
      </c>
      <c r="BX63" s="198">
        <v>213173.383</v>
      </c>
      <c r="BY63" s="198">
        <v>206717.99600000001</v>
      </c>
    </row>
    <row r="64" spans="1:77">
      <c r="A64" s="21" t="s">
        <v>63</v>
      </c>
      <c r="B64" s="17"/>
      <c r="C64" s="17"/>
      <c r="D64" s="17"/>
      <c r="E64" s="17"/>
      <c r="F64" s="17"/>
      <c r="G64" s="17"/>
      <c r="H64" s="17"/>
      <c r="I64" s="17"/>
      <c r="J64" s="17"/>
      <c r="K64" s="17"/>
      <c r="L64" s="17"/>
      <c r="M64" s="17"/>
      <c r="N64" s="17"/>
      <c r="O64" s="17"/>
      <c r="P64" s="17"/>
      <c r="Q64" s="17"/>
      <c r="R64" s="17"/>
      <c r="S64" s="21">
        <v>20138</v>
      </c>
      <c r="T64" s="21">
        <v>22983</v>
      </c>
      <c r="U64" s="21">
        <v>25509</v>
      </c>
      <c r="V64" s="21">
        <v>27062</v>
      </c>
      <c r="W64" s="21">
        <v>30459</v>
      </c>
      <c r="X64" s="21">
        <v>33876</v>
      </c>
      <c r="Y64" s="21">
        <v>36794</v>
      </c>
      <c r="Z64" s="21">
        <v>39683</v>
      </c>
      <c r="AA64" s="21">
        <v>41763</v>
      </c>
      <c r="AB64" s="21">
        <v>44057</v>
      </c>
      <c r="AC64" s="21">
        <v>46083</v>
      </c>
      <c r="AD64" s="21">
        <v>49990</v>
      </c>
      <c r="AE64" s="21">
        <v>53855</v>
      </c>
      <c r="AF64" s="21">
        <v>57596.1</v>
      </c>
      <c r="AG64" s="52">
        <v>56810</v>
      </c>
      <c r="AH64" s="52">
        <v>55742</v>
      </c>
      <c r="AI64" s="21">
        <v>54089</v>
      </c>
      <c r="AJ64" s="21">
        <v>52936</v>
      </c>
      <c r="AK64" s="21">
        <v>53222</v>
      </c>
      <c r="AL64" s="21">
        <v>54911</v>
      </c>
      <c r="AM64" s="21">
        <v>54868</v>
      </c>
      <c r="AN64" s="53">
        <v>56992</v>
      </c>
      <c r="AO64" s="53">
        <v>59173</v>
      </c>
      <c r="AP64" s="21">
        <v>63378</v>
      </c>
      <c r="AQ64" s="54">
        <v>67753</v>
      </c>
      <c r="AR64" s="21">
        <v>71354</v>
      </c>
      <c r="AS64" s="21">
        <v>75653</v>
      </c>
      <c r="AT64" s="21">
        <v>77153</v>
      </c>
      <c r="AU64" s="21">
        <v>78008.81</v>
      </c>
      <c r="AV64" s="21">
        <v>82067.785999999993</v>
      </c>
      <c r="AW64" s="21">
        <v>85923.032659999997</v>
      </c>
      <c r="AX64" s="21">
        <v>90801.444319999995</v>
      </c>
      <c r="AY64" s="89">
        <v>87189.482999999993</v>
      </c>
      <c r="AZ64" s="87">
        <v>0</v>
      </c>
      <c r="BA64" s="87">
        <v>0</v>
      </c>
      <c r="BB64" s="87">
        <v>87189.482999999993</v>
      </c>
      <c r="BC64" s="89">
        <v>93255.051999999996</v>
      </c>
      <c r="BD64" s="87">
        <v>0</v>
      </c>
      <c r="BE64" s="87">
        <v>0</v>
      </c>
      <c r="BF64" s="87">
        <v>93255.051999999996</v>
      </c>
      <c r="BG64" s="88">
        <v>93731.614000000001</v>
      </c>
      <c r="BH64" s="87">
        <v>0</v>
      </c>
      <c r="BI64" s="87">
        <v>495.81099999999998</v>
      </c>
      <c r="BJ64" s="87">
        <v>94227.425000000003</v>
      </c>
      <c r="BK64" s="88">
        <v>90025.654999999999</v>
      </c>
      <c r="BL64" s="87">
        <v>0</v>
      </c>
      <c r="BM64" s="87">
        <v>84.006</v>
      </c>
      <c r="BN64" s="87">
        <v>90109.660999999993</v>
      </c>
      <c r="BO64" s="167">
        <v>87996.319000000003</v>
      </c>
      <c r="BP64" s="172">
        <v>92315.902000000002</v>
      </c>
      <c r="BQ64" s="150">
        <v>89340.755000000005</v>
      </c>
      <c r="BR64" s="147">
        <v>92686.2</v>
      </c>
      <c r="BS64" s="147">
        <v>91637.327000000005</v>
      </c>
      <c r="BT64" s="199">
        <v>90800.013999999996</v>
      </c>
      <c r="BU64" s="199">
        <v>93158</v>
      </c>
      <c r="BV64" s="199">
        <v>95533.066999999995</v>
      </c>
      <c r="BW64" s="199">
        <v>96188.297000000006</v>
      </c>
      <c r="BX64" s="199">
        <v>108003.81600000001</v>
      </c>
      <c r="BY64" s="199">
        <v>157374.44</v>
      </c>
    </row>
    <row r="65" spans="1:81">
      <c r="BQ65" s="145"/>
      <c r="BR65" s="145"/>
      <c r="BS65" s="145"/>
      <c r="BT65" s="215" t="s">
        <v>154</v>
      </c>
      <c r="BU65" s="235" t="s">
        <v>155</v>
      </c>
      <c r="BV65" s="235" t="s">
        <v>156</v>
      </c>
      <c r="BW65" s="235" t="s">
        <v>156</v>
      </c>
      <c r="BX65" s="235" t="s">
        <v>157</v>
      </c>
      <c r="BY65" s="235" t="s">
        <v>157</v>
      </c>
    </row>
    <row r="66" spans="1:81">
      <c r="A66" s="30" t="s">
        <v>158</v>
      </c>
      <c r="D66" s="9" t="s">
        <v>159</v>
      </c>
      <c r="E66" s="9" t="s">
        <v>159</v>
      </c>
      <c r="F66" s="9" t="s">
        <v>159</v>
      </c>
      <c r="G66" s="9" t="s">
        <v>159</v>
      </c>
      <c r="H66" s="9" t="s">
        <v>159</v>
      </c>
      <c r="I66" s="9" t="s">
        <v>159</v>
      </c>
      <c r="J66" s="9" t="s">
        <v>159</v>
      </c>
      <c r="K66" s="9" t="s">
        <v>159</v>
      </c>
      <c r="L66" s="9" t="s">
        <v>159</v>
      </c>
      <c r="M66" s="9" t="s">
        <v>159</v>
      </c>
      <c r="N66" s="9" t="s">
        <v>159</v>
      </c>
      <c r="O66" s="9" t="s">
        <v>159</v>
      </c>
      <c r="P66" s="9" t="s">
        <v>159</v>
      </c>
      <c r="Q66" s="9" t="s">
        <v>159</v>
      </c>
      <c r="R66" s="9" t="s">
        <v>159</v>
      </c>
      <c r="S66" s="9" t="s">
        <v>159</v>
      </c>
      <c r="T66" s="9" t="s">
        <v>159</v>
      </c>
      <c r="U66" s="1" t="s">
        <v>159</v>
      </c>
      <c r="V66" s="1" t="s">
        <v>159</v>
      </c>
      <c r="W66" s="1" t="s">
        <v>159</v>
      </c>
      <c r="X66" s="1" t="s">
        <v>159</v>
      </c>
      <c r="Y66" s="1" t="s">
        <v>159</v>
      </c>
      <c r="Z66" s="1" t="s">
        <v>159</v>
      </c>
      <c r="AA66" s="1" t="s">
        <v>159</v>
      </c>
      <c r="AB66" s="1" t="s">
        <v>159</v>
      </c>
      <c r="AC66" s="1" t="s">
        <v>159</v>
      </c>
      <c r="AD66" s="1" t="s">
        <v>159</v>
      </c>
      <c r="AE66" s="1" t="s">
        <v>159</v>
      </c>
      <c r="AF66" s="1" t="s">
        <v>159</v>
      </c>
      <c r="AG66" s="1" t="s">
        <v>159</v>
      </c>
      <c r="AH66" s="1" t="s">
        <v>159</v>
      </c>
      <c r="AI66" s="1" t="s">
        <v>159</v>
      </c>
      <c r="AJ66" s="1" t="s">
        <v>159</v>
      </c>
      <c r="AK66" s="1" t="s">
        <v>159</v>
      </c>
      <c r="AL66" s="1" t="s">
        <v>159</v>
      </c>
      <c r="AM66" s="1" t="s">
        <v>159</v>
      </c>
      <c r="AN66" s="1" t="s">
        <v>159</v>
      </c>
      <c r="AO66" s="1" t="s">
        <v>159</v>
      </c>
      <c r="AP66" s="1" t="s">
        <v>159</v>
      </c>
      <c r="AQ66" s="1" t="s">
        <v>159</v>
      </c>
      <c r="AR66" s="1" t="s">
        <v>159</v>
      </c>
      <c r="AS66" s="1" t="s">
        <v>159</v>
      </c>
      <c r="AT66" s="1" t="s">
        <v>159</v>
      </c>
      <c r="AU66" s="1" t="s">
        <v>159</v>
      </c>
      <c r="AV66" s="1" t="s">
        <v>159</v>
      </c>
      <c r="AW66" s="1" t="s">
        <v>159</v>
      </c>
      <c r="AX66" s="1" t="s">
        <v>159</v>
      </c>
    </row>
    <row r="67" spans="1:81">
      <c r="A67" s="30" t="s">
        <v>160</v>
      </c>
      <c r="D67" s="4" t="s">
        <v>161</v>
      </c>
      <c r="E67" s="1" t="s">
        <v>162</v>
      </c>
      <c r="F67" s="1" t="s">
        <v>162</v>
      </c>
      <c r="G67" s="1" t="s">
        <v>162</v>
      </c>
      <c r="H67" s="1" t="s">
        <v>162</v>
      </c>
      <c r="I67" s="1" t="s">
        <v>162</v>
      </c>
      <c r="J67" s="1" t="s">
        <v>162</v>
      </c>
      <c r="K67" s="1" t="s">
        <v>162</v>
      </c>
      <c r="L67" s="1" t="s">
        <v>162</v>
      </c>
      <c r="M67" s="1" t="s">
        <v>162</v>
      </c>
      <c r="N67" s="1" t="s">
        <v>162</v>
      </c>
      <c r="O67" s="1" t="s">
        <v>162</v>
      </c>
      <c r="P67" s="1" t="s">
        <v>162</v>
      </c>
      <c r="Q67" s="1" t="s">
        <v>162</v>
      </c>
      <c r="R67" s="1" t="s">
        <v>162</v>
      </c>
      <c r="S67" s="1" t="s">
        <v>162</v>
      </c>
      <c r="T67" s="1" t="s">
        <v>162</v>
      </c>
      <c r="U67" s="1" t="s">
        <v>163</v>
      </c>
      <c r="V67" s="1" t="s">
        <v>163</v>
      </c>
      <c r="W67" s="1" t="s">
        <v>163</v>
      </c>
      <c r="X67" s="1" t="s">
        <v>163</v>
      </c>
      <c r="Y67" s="1" t="s">
        <v>163</v>
      </c>
      <c r="Z67" s="1" t="s">
        <v>163</v>
      </c>
      <c r="AA67" s="1" t="s">
        <v>163</v>
      </c>
      <c r="AB67" s="1" t="s">
        <v>163</v>
      </c>
      <c r="AC67" s="1" t="s">
        <v>163</v>
      </c>
      <c r="AD67" s="1" t="s">
        <v>163</v>
      </c>
      <c r="AE67" s="1" t="s">
        <v>163</v>
      </c>
      <c r="AF67" s="1" t="s">
        <v>163</v>
      </c>
      <c r="AG67" s="1" t="s">
        <v>163</v>
      </c>
      <c r="AH67" s="1" t="s">
        <v>164</v>
      </c>
      <c r="AI67" s="1" t="s">
        <v>163</v>
      </c>
      <c r="AJ67" s="1" t="s">
        <v>163</v>
      </c>
      <c r="AK67" s="1" t="s">
        <v>163</v>
      </c>
      <c r="AL67" s="1" t="s">
        <v>163</v>
      </c>
      <c r="AM67" s="1" t="s">
        <v>163</v>
      </c>
      <c r="AN67" s="1" t="s">
        <v>164</v>
      </c>
      <c r="AO67" s="1" t="s">
        <v>163</v>
      </c>
      <c r="AP67" s="1" t="s">
        <v>164</v>
      </c>
      <c r="AQ67" s="1" t="s">
        <v>164</v>
      </c>
      <c r="AR67" s="1" t="s">
        <v>164</v>
      </c>
      <c r="AS67" s="1" t="s">
        <v>164</v>
      </c>
      <c r="AT67" s="1" t="s">
        <v>164</v>
      </c>
      <c r="AU67" s="1" t="s">
        <v>164</v>
      </c>
      <c r="AV67" s="59" t="s">
        <v>165</v>
      </c>
      <c r="AW67" s="59" t="s">
        <v>166</v>
      </c>
      <c r="AX67" s="59" t="s">
        <v>167</v>
      </c>
      <c r="BC67" s="1" t="s">
        <v>159</v>
      </c>
      <c r="BG67" s="1" t="s">
        <v>159</v>
      </c>
    </row>
    <row r="68" spans="1:81">
      <c r="A68" s="30" t="s">
        <v>168</v>
      </c>
      <c r="D68" s="1" t="s">
        <v>169</v>
      </c>
      <c r="E68" s="1" t="s">
        <v>170</v>
      </c>
      <c r="F68" s="1" t="s">
        <v>170</v>
      </c>
      <c r="G68" s="1" t="s">
        <v>170</v>
      </c>
      <c r="H68" s="1" t="s">
        <v>170</v>
      </c>
      <c r="I68" s="1" t="s">
        <v>170</v>
      </c>
      <c r="J68" s="1" t="s">
        <v>170</v>
      </c>
      <c r="K68" s="1" t="s">
        <v>170</v>
      </c>
      <c r="L68" s="1" t="s">
        <v>170</v>
      </c>
      <c r="M68" s="1" t="s">
        <v>170</v>
      </c>
      <c r="N68" s="1" t="s">
        <v>170</v>
      </c>
      <c r="O68" s="1" t="s">
        <v>170</v>
      </c>
      <c r="P68" s="1" t="s">
        <v>170</v>
      </c>
      <c r="Q68" s="1" t="s">
        <v>170</v>
      </c>
      <c r="R68" s="1" t="s">
        <v>170</v>
      </c>
      <c r="S68" s="1" t="s">
        <v>170</v>
      </c>
      <c r="T68" s="1" t="s">
        <v>170</v>
      </c>
      <c r="U68" s="1" t="s">
        <v>170</v>
      </c>
      <c r="V68" s="1" t="s">
        <v>170</v>
      </c>
      <c r="W68" s="1" t="s">
        <v>170</v>
      </c>
      <c r="X68" s="1" t="s">
        <v>170</v>
      </c>
      <c r="Y68" s="1" t="s">
        <v>170</v>
      </c>
      <c r="Z68" s="1" t="s">
        <v>170</v>
      </c>
      <c r="AA68" s="1" t="s">
        <v>170</v>
      </c>
      <c r="AB68" s="1" t="s">
        <v>170</v>
      </c>
      <c r="AC68" s="1" t="s">
        <v>170</v>
      </c>
      <c r="AD68" s="1" t="s">
        <v>170</v>
      </c>
      <c r="AE68" s="1" t="s">
        <v>170</v>
      </c>
      <c r="AF68" s="1" t="s">
        <v>170</v>
      </c>
      <c r="AG68" s="1" t="s">
        <v>170</v>
      </c>
      <c r="AH68" s="1" t="s">
        <v>171</v>
      </c>
      <c r="AI68" s="1" t="s">
        <v>170</v>
      </c>
      <c r="AJ68" s="1" t="s">
        <v>170</v>
      </c>
      <c r="AK68" s="1" t="s">
        <v>170</v>
      </c>
      <c r="AL68" s="1" t="s">
        <v>170</v>
      </c>
      <c r="AM68" s="1" t="s">
        <v>170</v>
      </c>
      <c r="AN68" s="1" t="s">
        <v>171</v>
      </c>
      <c r="AO68" s="1" t="s">
        <v>170</v>
      </c>
      <c r="AP68" s="1" t="s">
        <v>171</v>
      </c>
      <c r="AQ68" s="1" t="s">
        <v>171</v>
      </c>
      <c r="AR68" s="1" t="s">
        <v>171</v>
      </c>
      <c r="AS68" s="1" t="s">
        <v>171</v>
      </c>
      <c r="AT68" s="1" t="s">
        <v>171</v>
      </c>
      <c r="AU68" s="1" t="s">
        <v>171</v>
      </c>
      <c r="AV68" s="55" t="s">
        <v>172</v>
      </c>
      <c r="AW68" s="55" t="s">
        <v>172</v>
      </c>
      <c r="AX68" s="55" t="s">
        <v>172</v>
      </c>
      <c r="BC68" s="59" t="s">
        <v>166</v>
      </c>
      <c r="BG68" s="59" t="s">
        <v>166</v>
      </c>
      <c r="BP68" s="153" t="s">
        <v>173</v>
      </c>
      <c r="BQ68" s="1" t="s">
        <v>174</v>
      </c>
      <c r="BT68" s="153" t="s">
        <v>175</v>
      </c>
      <c r="BU68" s="1" t="s">
        <v>176</v>
      </c>
      <c r="BV68" s="236" t="s">
        <v>177</v>
      </c>
      <c r="BW68" s="1" t="s">
        <v>177</v>
      </c>
      <c r="BY68" s="1" t="s">
        <v>178</v>
      </c>
    </row>
    <row r="69" spans="1:81">
      <c r="A69" s="31" t="s">
        <v>179</v>
      </c>
      <c r="D69" s="1" t="s">
        <v>170</v>
      </c>
      <c r="E69" s="1" t="s">
        <v>180</v>
      </c>
      <c r="F69" s="1" t="s">
        <v>180</v>
      </c>
      <c r="G69" s="1" t="s">
        <v>180</v>
      </c>
      <c r="H69" s="1" t="s">
        <v>180</v>
      </c>
      <c r="I69" s="1" t="s">
        <v>180</v>
      </c>
      <c r="J69" s="1" t="s">
        <v>180</v>
      </c>
      <c r="K69" s="1" t="s">
        <v>180</v>
      </c>
      <c r="L69" s="1" t="s">
        <v>180</v>
      </c>
      <c r="M69" s="1" t="s">
        <v>180</v>
      </c>
      <c r="N69" s="1" t="s">
        <v>180</v>
      </c>
      <c r="O69" s="1" t="s">
        <v>180</v>
      </c>
      <c r="P69" s="1" t="s">
        <v>180</v>
      </c>
      <c r="Q69" s="1" t="s">
        <v>180</v>
      </c>
      <c r="R69" s="1" t="s">
        <v>180</v>
      </c>
      <c r="S69" s="1" t="s">
        <v>180</v>
      </c>
      <c r="T69" s="1" t="s">
        <v>180</v>
      </c>
      <c r="U69" s="1" t="s">
        <v>171</v>
      </c>
      <c r="V69" s="1" t="s">
        <v>171</v>
      </c>
      <c r="W69" s="1" t="s">
        <v>171</v>
      </c>
      <c r="X69" s="1" t="s">
        <v>171</v>
      </c>
      <c r="Y69" s="1" t="s">
        <v>171</v>
      </c>
      <c r="Z69" s="1" t="s">
        <v>171</v>
      </c>
      <c r="AA69" s="1" t="s">
        <v>171</v>
      </c>
      <c r="AB69" s="1" t="s">
        <v>171</v>
      </c>
      <c r="AC69" s="1" t="s">
        <v>171</v>
      </c>
      <c r="AD69" s="1" t="s">
        <v>171</v>
      </c>
      <c r="AE69" s="1" t="s">
        <v>171</v>
      </c>
      <c r="AF69" s="1" t="s">
        <v>171</v>
      </c>
      <c r="AG69" s="1" t="s">
        <v>171</v>
      </c>
      <c r="AH69" s="1" t="s">
        <v>181</v>
      </c>
      <c r="AI69" s="1" t="s">
        <v>171</v>
      </c>
      <c r="AJ69" s="1" t="s">
        <v>171</v>
      </c>
      <c r="AK69" s="1" t="s">
        <v>171</v>
      </c>
      <c r="AL69" s="1" t="s">
        <v>171</v>
      </c>
      <c r="AM69" s="1" t="s">
        <v>171</v>
      </c>
      <c r="AN69" s="1" t="s">
        <v>181</v>
      </c>
      <c r="AO69" s="1" t="s">
        <v>171</v>
      </c>
      <c r="AP69" s="1" t="s">
        <v>181</v>
      </c>
      <c r="AQ69" s="1" t="s">
        <v>181</v>
      </c>
      <c r="AR69" s="1" t="s">
        <v>181</v>
      </c>
      <c r="AS69" s="1" t="s">
        <v>181</v>
      </c>
      <c r="AT69" s="1" t="s">
        <v>181</v>
      </c>
      <c r="AU69" s="1" t="s">
        <v>181</v>
      </c>
      <c r="AV69" s="1" t="s">
        <v>182</v>
      </c>
      <c r="AW69" s="1" t="s">
        <v>182</v>
      </c>
      <c r="AX69" s="1" t="s">
        <v>182</v>
      </c>
      <c r="BC69" s="55" t="s">
        <v>172</v>
      </c>
      <c r="BG69" s="55" t="s">
        <v>172</v>
      </c>
      <c r="BP69" s="174" t="s">
        <v>183</v>
      </c>
      <c r="BQ69" s="142" t="s">
        <v>183</v>
      </c>
      <c r="BT69" s="174" t="s">
        <v>183</v>
      </c>
      <c r="BV69" s="237" t="s">
        <v>183</v>
      </c>
      <c r="BW69" s="142" t="s">
        <v>183</v>
      </c>
      <c r="BX69" s="142"/>
      <c r="BY69" s="142"/>
    </row>
    <row r="70" spans="1:81">
      <c r="A70" s="30" t="s">
        <v>184</v>
      </c>
      <c r="D70" s="1" t="s">
        <v>180</v>
      </c>
      <c r="E70" s="1" t="s">
        <v>185</v>
      </c>
      <c r="F70" s="1" t="s">
        <v>185</v>
      </c>
      <c r="G70" s="1" t="s">
        <v>185</v>
      </c>
      <c r="H70" s="1" t="s">
        <v>185</v>
      </c>
      <c r="I70" s="1" t="s">
        <v>185</v>
      </c>
      <c r="J70" s="1" t="s">
        <v>185</v>
      </c>
      <c r="K70" s="1" t="s">
        <v>185</v>
      </c>
      <c r="L70" s="1" t="s">
        <v>185</v>
      </c>
      <c r="M70" s="1" t="s">
        <v>185</v>
      </c>
      <c r="N70" s="1" t="s">
        <v>185</v>
      </c>
      <c r="O70" s="1" t="s">
        <v>185</v>
      </c>
      <c r="P70" s="1" t="s">
        <v>185</v>
      </c>
      <c r="Q70" s="1" t="s">
        <v>185</v>
      </c>
      <c r="R70" s="1" t="s">
        <v>185</v>
      </c>
      <c r="S70" s="1" t="s">
        <v>185</v>
      </c>
      <c r="T70" s="1" t="s">
        <v>185</v>
      </c>
      <c r="U70" s="1" t="s">
        <v>181</v>
      </c>
      <c r="V70" s="1" t="s">
        <v>181</v>
      </c>
      <c r="W70" s="1" t="s">
        <v>181</v>
      </c>
      <c r="X70" s="1" t="s">
        <v>181</v>
      </c>
      <c r="Y70" s="1" t="s">
        <v>181</v>
      </c>
      <c r="Z70" s="1" t="s">
        <v>181</v>
      </c>
      <c r="AA70" s="1" t="s">
        <v>181</v>
      </c>
      <c r="AB70" s="1" t="s">
        <v>181</v>
      </c>
      <c r="AC70" s="1" t="s">
        <v>181</v>
      </c>
      <c r="AD70" s="1" t="s">
        <v>181</v>
      </c>
      <c r="AE70" s="1" t="s">
        <v>181</v>
      </c>
      <c r="AF70" s="1" t="s">
        <v>181</v>
      </c>
      <c r="AG70" s="1" t="s">
        <v>181</v>
      </c>
      <c r="AH70" s="1" t="s">
        <v>186</v>
      </c>
      <c r="AI70" s="1" t="s">
        <v>181</v>
      </c>
      <c r="AJ70" s="1" t="s">
        <v>181</v>
      </c>
      <c r="AK70" s="1" t="s">
        <v>181</v>
      </c>
      <c r="AL70" s="1" t="s">
        <v>181</v>
      </c>
      <c r="AM70" s="1" t="s">
        <v>181</v>
      </c>
      <c r="AN70" s="1" t="s">
        <v>186</v>
      </c>
      <c r="AO70" s="1" t="s">
        <v>181</v>
      </c>
      <c r="AP70" s="1" t="s">
        <v>186</v>
      </c>
      <c r="AQ70" s="1" t="s">
        <v>186</v>
      </c>
      <c r="AR70" s="1" t="s">
        <v>186</v>
      </c>
      <c r="AS70" s="1" t="s">
        <v>186</v>
      </c>
      <c r="AT70" s="1" t="s">
        <v>186</v>
      </c>
      <c r="AU70" s="1" t="s">
        <v>186</v>
      </c>
      <c r="AV70" s="59" t="s">
        <v>187</v>
      </c>
      <c r="AW70" s="59" t="s">
        <v>188</v>
      </c>
      <c r="AX70" s="59" t="s">
        <v>189</v>
      </c>
      <c r="BC70" s="1" t="s">
        <v>182</v>
      </c>
      <c r="BG70" s="1" t="s">
        <v>182</v>
      </c>
      <c r="BP70" s="153" t="s">
        <v>182</v>
      </c>
      <c r="BQ70" s="1" t="s">
        <v>182</v>
      </c>
      <c r="BT70" s="153" t="s">
        <v>182</v>
      </c>
      <c r="BV70" s="236"/>
    </row>
    <row r="71" spans="1:81">
      <c r="A71" s="30" t="s">
        <v>190</v>
      </c>
      <c r="D71" s="1" t="s">
        <v>191</v>
      </c>
      <c r="E71" s="1" t="s">
        <v>192</v>
      </c>
      <c r="F71" s="1" t="s">
        <v>192</v>
      </c>
      <c r="G71" s="1" t="s">
        <v>192</v>
      </c>
      <c r="H71" s="1" t="s">
        <v>192</v>
      </c>
      <c r="I71" s="1" t="s">
        <v>192</v>
      </c>
      <c r="J71" s="1" t="s">
        <v>192</v>
      </c>
      <c r="K71" s="1" t="s">
        <v>192</v>
      </c>
      <c r="L71" s="1" t="s">
        <v>192</v>
      </c>
      <c r="M71" s="1" t="s">
        <v>192</v>
      </c>
      <c r="N71" s="1" t="s">
        <v>192</v>
      </c>
      <c r="O71" s="1" t="s">
        <v>192</v>
      </c>
      <c r="P71" s="1" t="s">
        <v>192</v>
      </c>
      <c r="Q71" s="1" t="s">
        <v>192</v>
      </c>
      <c r="R71" s="1" t="s">
        <v>192</v>
      </c>
      <c r="S71" s="1" t="s">
        <v>192</v>
      </c>
      <c r="T71" s="1" t="s">
        <v>192</v>
      </c>
      <c r="U71" s="1" t="s">
        <v>186</v>
      </c>
      <c r="V71" s="1" t="s">
        <v>186</v>
      </c>
      <c r="W71" s="1" t="s">
        <v>186</v>
      </c>
      <c r="X71" s="1" t="s">
        <v>186</v>
      </c>
      <c r="Y71" s="1" t="s">
        <v>186</v>
      </c>
      <c r="Z71" s="1" t="s">
        <v>186</v>
      </c>
      <c r="AA71" s="1" t="s">
        <v>186</v>
      </c>
      <c r="AB71" s="1" t="s">
        <v>186</v>
      </c>
      <c r="AC71" s="1" t="s">
        <v>186</v>
      </c>
      <c r="AD71" s="1" t="s">
        <v>186</v>
      </c>
      <c r="AE71" s="1" t="s">
        <v>186</v>
      </c>
      <c r="AF71" s="1" t="s">
        <v>186</v>
      </c>
      <c r="AG71" s="1" t="s">
        <v>186</v>
      </c>
      <c r="AH71" s="1" t="s">
        <v>193</v>
      </c>
      <c r="AI71" s="1" t="s">
        <v>186</v>
      </c>
      <c r="AJ71" s="1" t="s">
        <v>186</v>
      </c>
      <c r="AK71" s="1" t="s">
        <v>186</v>
      </c>
      <c r="AL71" s="1" t="s">
        <v>186</v>
      </c>
      <c r="AM71" s="1" t="s">
        <v>186</v>
      </c>
      <c r="AN71" s="1" t="s">
        <v>193</v>
      </c>
      <c r="AO71" s="1" t="s">
        <v>186</v>
      </c>
      <c r="AP71" s="1" t="s">
        <v>193</v>
      </c>
      <c r="AQ71" s="1" t="s">
        <v>193</v>
      </c>
      <c r="AR71" s="1" t="s">
        <v>193</v>
      </c>
      <c r="AS71" s="1" t="s">
        <v>193</v>
      </c>
      <c r="AT71" s="1" t="s">
        <v>193</v>
      </c>
      <c r="AU71" s="1" t="s">
        <v>193</v>
      </c>
      <c r="BC71" s="59" t="s">
        <v>194</v>
      </c>
      <c r="BG71" s="59" t="s">
        <v>188</v>
      </c>
      <c r="BP71" s="175" t="s">
        <v>195</v>
      </c>
      <c r="BQ71" s="59"/>
      <c r="BT71" s="175" t="s">
        <v>196</v>
      </c>
      <c r="BU71" s="1" t="s">
        <v>197</v>
      </c>
      <c r="BV71" s="238"/>
      <c r="BW71" s="59"/>
      <c r="BX71" s="59"/>
      <c r="BY71" s="59"/>
    </row>
    <row r="72" spans="1:81">
      <c r="A72" s="30" t="s">
        <v>198</v>
      </c>
      <c r="D72" s="1" t="s">
        <v>193</v>
      </c>
      <c r="E72" s="1" t="s">
        <v>199</v>
      </c>
      <c r="F72" s="1" t="s">
        <v>199</v>
      </c>
      <c r="G72" s="1" t="s">
        <v>199</v>
      </c>
      <c r="H72" s="1" t="s">
        <v>199</v>
      </c>
      <c r="I72" s="1" t="s">
        <v>199</v>
      </c>
      <c r="J72" s="1" t="s">
        <v>199</v>
      </c>
      <c r="K72" s="1" t="s">
        <v>199</v>
      </c>
      <c r="L72" s="1" t="s">
        <v>199</v>
      </c>
      <c r="M72" s="1" t="s">
        <v>199</v>
      </c>
      <c r="N72" s="1" t="s">
        <v>199</v>
      </c>
      <c r="O72" s="1" t="s">
        <v>199</v>
      </c>
      <c r="P72" s="1" t="s">
        <v>199</v>
      </c>
      <c r="Q72" s="1" t="s">
        <v>199</v>
      </c>
      <c r="R72" s="1" t="s">
        <v>199</v>
      </c>
      <c r="S72" s="1" t="s">
        <v>199</v>
      </c>
      <c r="T72" s="1" t="s">
        <v>199</v>
      </c>
      <c r="U72" s="1" t="s">
        <v>193</v>
      </c>
      <c r="V72" s="1" t="s">
        <v>193</v>
      </c>
      <c r="W72" s="1" t="s">
        <v>193</v>
      </c>
      <c r="X72" s="1" t="s">
        <v>193</v>
      </c>
      <c r="Y72" s="1" t="s">
        <v>193</v>
      </c>
      <c r="Z72" s="1" t="s">
        <v>193</v>
      </c>
      <c r="AA72" s="1" t="s">
        <v>193</v>
      </c>
      <c r="AB72" s="1" t="s">
        <v>193</v>
      </c>
      <c r="AC72" s="1" t="s">
        <v>193</v>
      </c>
      <c r="AD72" s="1" t="s">
        <v>193</v>
      </c>
      <c r="AE72" s="1" t="s">
        <v>193</v>
      </c>
      <c r="AF72" s="1" t="s">
        <v>193</v>
      </c>
      <c r="AG72" s="1" t="s">
        <v>193</v>
      </c>
      <c r="AH72" s="1" t="s">
        <v>200</v>
      </c>
      <c r="AI72" s="1" t="s">
        <v>193</v>
      </c>
      <c r="AJ72" s="1" t="s">
        <v>193</v>
      </c>
      <c r="AK72" s="1" t="s">
        <v>193</v>
      </c>
      <c r="AL72" s="1" t="s">
        <v>193</v>
      </c>
      <c r="AM72" s="1" t="s">
        <v>193</v>
      </c>
      <c r="AN72" s="1" t="s">
        <v>200</v>
      </c>
      <c r="AO72" s="1" t="s">
        <v>193</v>
      </c>
      <c r="AP72" s="1" t="s">
        <v>200</v>
      </c>
      <c r="AQ72" s="1" t="s">
        <v>200</v>
      </c>
      <c r="AR72" s="1" t="s">
        <v>200</v>
      </c>
      <c r="AS72" s="1" t="s">
        <v>200</v>
      </c>
      <c r="AT72" s="1" t="s">
        <v>200</v>
      </c>
      <c r="AU72" s="1" t="s">
        <v>200</v>
      </c>
    </row>
    <row r="73" spans="1:81" ht="111" customHeight="1">
      <c r="A73" s="30" t="s">
        <v>201</v>
      </c>
      <c r="D73" s="1" t="s">
        <v>192</v>
      </c>
      <c r="E73" s="1" t="s">
        <v>42</v>
      </c>
      <c r="F73" s="1" t="s">
        <v>42</v>
      </c>
      <c r="G73" s="1" t="s">
        <v>42</v>
      </c>
      <c r="H73" s="1" t="s">
        <v>42</v>
      </c>
      <c r="I73" s="1" t="s">
        <v>42</v>
      </c>
      <c r="J73" s="1" t="s">
        <v>42</v>
      </c>
      <c r="K73" s="1" t="s">
        <v>42</v>
      </c>
      <c r="L73" s="1" t="s">
        <v>42</v>
      </c>
      <c r="M73" s="1" t="s">
        <v>42</v>
      </c>
      <c r="N73" s="1" t="s">
        <v>42</v>
      </c>
      <c r="O73" s="1" t="s">
        <v>42</v>
      </c>
      <c r="P73" s="1" t="s">
        <v>42</v>
      </c>
      <c r="Q73" s="1" t="s">
        <v>42</v>
      </c>
      <c r="R73" s="1" t="s">
        <v>42</v>
      </c>
      <c r="S73" s="1" t="s">
        <v>42</v>
      </c>
      <c r="T73" s="1" t="s">
        <v>42</v>
      </c>
      <c r="U73" s="1" t="s">
        <v>200</v>
      </c>
      <c r="V73" s="1" t="s">
        <v>200</v>
      </c>
      <c r="W73" s="1" t="s">
        <v>200</v>
      </c>
      <c r="X73" s="1" t="s">
        <v>200</v>
      </c>
      <c r="Y73" s="1" t="s">
        <v>200</v>
      </c>
      <c r="Z73" s="1" t="s">
        <v>200</v>
      </c>
      <c r="AA73" s="1" t="s">
        <v>200</v>
      </c>
      <c r="AB73" s="1" t="s">
        <v>200</v>
      </c>
      <c r="AC73" s="1" t="s">
        <v>200</v>
      </c>
      <c r="AD73" s="1" t="s">
        <v>200</v>
      </c>
      <c r="AE73" s="1" t="s">
        <v>200</v>
      </c>
      <c r="AF73" s="1" t="s">
        <v>200</v>
      </c>
      <c r="AG73" s="1" t="s">
        <v>200</v>
      </c>
      <c r="AH73" s="1" t="s">
        <v>202</v>
      </c>
      <c r="AI73" s="1" t="s">
        <v>200</v>
      </c>
      <c r="AJ73" s="1" t="s">
        <v>200</v>
      </c>
      <c r="AK73" s="1" t="s">
        <v>200</v>
      </c>
      <c r="AL73" s="1" t="s">
        <v>200</v>
      </c>
      <c r="AM73" s="1" t="s">
        <v>200</v>
      </c>
      <c r="AN73" s="1" t="s">
        <v>202</v>
      </c>
      <c r="AO73" s="1" t="s">
        <v>200</v>
      </c>
      <c r="AP73" s="1" t="s">
        <v>202</v>
      </c>
      <c r="AQ73" s="1" t="s">
        <v>202</v>
      </c>
      <c r="AR73" s="1" t="s">
        <v>202</v>
      </c>
      <c r="AS73" s="1" t="s">
        <v>202</v>
      </c>
      <c r="AT73" s="1" t="s">
        <v>202</v>
      </c>
      <c r="AU73" s="1" t="s">
        <v>202</v>
      </c>
      <c r="BP73" s="176" t="s">
        <v>203</v>
      </c>
      <c r="BT73" s="304" t="s">
        <v>204</v>
      </c>
      <c r="BU73" s="303"/>
      <c r="BV73" s="303"/>
      <c r="BW73" s="279"/>
      <c r="BX73" s="279"/>
      <c r="BY73" s="279"/>
      <c r="BZ73" s="279"/>
      <c r="CA73" s="279"/>
      <c r="CB73" s="279"/>
    </row>
    <row r="74" spans="1:81" ht="146.25" customHeight="1">
      <c r="A74" s="30" t="s">
        <v>205</v>
      </c>
      <c r="D74" s="1" t="s">
        <v>199</v>
      </c>
      <c r="E74" s="1" t="s">
        <v>206</v>
      </c>
      <c r="F74" s="1" t="s">
        <v>206</v>
      </c>
      <c r="G74" s="1" t="s">
        <v>206</v>
      </c>
      <c r="H74" s="1" t="s">
        <v>206</v>
      </c>
      <c r="I74" s="1" t="s">
        <v>206</v>
      </c>
      <c r="J74" s="1" t="s">
        <v>206</v>
      </c>
      <c r="K74" s="1" t="s">
        <v>206</v>
      </c>
      <c r="L74" s="1" t="s">
        <v>206</v>
      </c>
      <c r="M74" s="1" t="s">
        <v>206</v>
      </c>
      <c r="N74" s="1" t="s">
        <v>206</v>
      </c>
      <c r="O74" s="1" t="s">
        <v>206</v>
      </c>
      <c r="P74" s="1" t="s">
        <v>206</v>
      </c>
      <c r="Q74" s="1" t="s">
        <v>206</v>
      </c>
      <c r="R74" s="1" t="s">
        <v>206</v>
      </c>
      <c r="S74" s="1" t="s">
        <v>206</v>
      </c>
      <c r="T74" s="1" t="s">
        <v>206</v>
      </c>
      <c r="U74" s="1" t="s">
        <v>202</v>
      </c>
      <c r="V74" s="1" t="s">
        <v>202</v>
      </c>
      <c r="W74" s="1" t="s">
        <v>202</v>
      </c>
      <c r="X74" s="1" t="s">
        <v>202</v>
      </c>
      <c r="Y74" s="1" t="s">
        <v>202</v>
      </c>
      <c r="Z74" s="1" t="s">
        <v>202</v>
      </c>
      <c r="AA74" s="1" t="s">
        <v>202</v>
      </c>
      <c r="AB74" s="1" t="s">
        <v>202</v>
      </c>
      <c r="AC74" s="1" t="s">
        <v>202</v>
      </c>
      <c r="AD74" s="1" t="s">
        <v>202</v>
      </c>
      <c r="AE74" s="1" t="s">
        <v>202</v>
      </c>
      <c r="AF74" s="1" t="s">
        <v>202</v>
      </c>
      <c r="AG74" s="1" t="s">
        <v>202</v>
      </c>
      <c r="AH74" s="1" t="s">
        <v>192</v>
      </c>
      <c r="AI74" s="1" t="s">
        <v>202</v>
      </c>
      <c r="AJ74" s="1" t="s">
        <v>202</v>
      </c>
      <c r="AK74" s="1" t="s">
        <v>202</v>
      </c>
      <c r="AL74" s="1" t="s">
        <v>202</v>
      </c>
      <c r="AM74" s="1" t="s">
        <v>202</v>
      </c>
      <c r="AN74" s="1" t="s">
        <v>192</v>
      </c>
      <c r="AO74" s="1" t="s">
        <v>202</v>
      </c>
      <c r="AP74" s="1" t="s">
        <v>192</v>
      </c>
      <c r="AQ74" s="1" t="s">
        <v>192</v>
      </c>
      <c r="AR74" s="1" t="s">
        <v>192</v>
      </c>
      <c r="AS74" s="1" t="s">
        <v>192</v>
      </c>
      <c r="AT74" s="1" t="s">
        <v>192</v>
      </c>
      <c r="AU74" s="1" t="s">
        <v>192</v>
      </c>
      <c r="BQ74" s="302" t="s">
        <v>207</v>
      </c>
      <c r="BR74" s="303"/>
      <c r="BS74" s="303"/>
      <c r="BT74" s="278"/>
      <c r="BU74" s="214" t="s">
        <v>208</v>
      </c>
      <c r="BV74" s="214"/>
      <c r="BW74" s="214"/>
      <c r="BX74" s="214"/>
      <c r="BY74" s="214"/>
      <c r="BZ74" s="214"/>
      <c r="CA74" s="214"/>
      <c r="CB74" s="214"/>
      <c r="CC74" s="214"/>
    </row>
    <row r="75" spans="1:81" ht="12.75" customHeight="1">
      <c r="D75" s="1" t="s">
        <v>206</v>
      </c>
      <c r="E75" s="1" t="s">
        <v>209</v>
      </c>
      <c r="F75" s="1" t="s">
        <v>209</v>
      </c>
      <c r="G75" s="1" t="s">
        <v>209</v>
      </c>
      <c r="H75" s="1" t="s">
        <v>209</v>
      </c>
      <c r="I75" s="1" t="s">
        <v>209</v>
      </c>
      <c r="J75" s="1" t="s">
        <v>209</v>
      </c>
      <c r="K75" s="1" t="s">
        <v>209</v>
      </c>
      <c r="L75" s="1" t="s">
        <v>209</v>
      </c>
      <c r="M75" s="1" t="s">
        <v>209</v>
      </c>
      <c r="N75" s="1" t="s">
        <v>209</v>
      </c>
      <c r="O75" s="1" t="s">
        <v>209</v>
      </c>
      <c r="P75" s="1" t="s">
        <v>209</v>
      </c>
      <c r="Q75" s="1" t="s">
        <v>209</v>
      </c>
      <c r="R75" s="1" t="s">
        <v>209</v>
      </c>
      <c r="S75" s="1" t="s">
        <v>209</v>
      </c>
      <c r="T75" s="1" t="s">
        <v>209</v>
      </c>
      <c r="U75" s="1" t="s">
        <v>199</v>
      </c>
      <c r="V75" s="1" t="s">
        <v>199</v>
      </c>
      <c r="W75" s="1" t="s">
        <v>199</v>
      </c>
      <c r="X75" s="1" t="s">
        <v>199</v>
      </c>
      <c r="Y75" s="1" t="s">
        <v>199</v>
      </c>
      <c r="Z75" s="1" t="s">
        <v>199</v>
      </c>
      <c r="AA75" s="1" t="s">
        <v>199</v>
      </c>
      <c r="AB75" s="1" t="s">
        <v>199</v>
      </c>
      <c r="AC75" s="1" t="s">
        <v>199</v>
      </c>
      <c r="AD75" s="1" t="s">
        <v>199</v>
      </c>
      <c r="AE75" s="1" t="s">
        <v>199</v>
      </c>
      <c r="AF75" s="1" t="s">
        <v>199</v>
      </c>
      <c r="AG75" s="1" t="s">
        <v>199</v>
      </c>
      <c r="AH75" s="1" t="s">
        <v>210</v>
      </c>
      <c r="AI75" s="1" t="s">
        <v>199</v>
      </c>
      <c r="AJ75" s="1" t="s">
        <v>211</v>
      </c>
      <c r="AK75" s="1" t="s">
        <v>199</v>
      </c>
      <c r="AL75" s="1" t="s">
        <v>199</v>
      </c>
      <c r="AM75" s="1" t="s">
        <v>199</v>
      </c>
      <c r="AN75" s="1" t="s">
        <v>212</v>
      </c>
      <c r="AO75" s="1" t="s">
        <v>211</v>
      </c>
      <c r="AP75" s="1" t="s">
        <v>210</v>
      </c>
      <c r="AQ75" s="1" t="s">
        <v>210</v>
      </c>
      <c r="AR75" s="1" t="s">
        <v>210</v>
      </c>
      <c r="AS75" s="1" t="s">
        <v>212</v>
      </c>
      <c r="AT75" s="1" t="s">
        <v>212</v>
      </c>
      <c r="AU75" s="1" t="s">
        <v>212</v>
      </c>
    </row>
    <row r="76" spans="1:81" ht="12.75" customHeight="1">
      <c r="D76" s="1" t="s">
        <v>213</v>
      </c>
      <c r="E76" s="1" t="s">
        <v>214</v>
      </c>
      <c r="F76" s="1" t="s">
        <v>214</v>
      </c>
      <c r="G76" s="1" t="s">
        <v>214</v>
      </c>
      <c r="H76" s="1" t="s">
        <v>214</v>
      </c>
      <c r="I76" s="1" t="s">
        <v>214</v>
      </c>
      <c r="J76" s="1" t="s">
        <v>214</v>
      </c>
      <c r="K76" s="1" t="s">
        <v>214</v>
      </c>
      <c r="L76" s="1" t="s">
        <v>214</v>
      </c>
      <c r="M76" s="1" t="s">
        <v>214</v>
      </c>
      <c r="N76" s="1" t="s">
        <v>214</v>
      </c>
      <c r="O76" s="1" t="s">
        <v>214</v>
      </c>
      <c r="P76" s="1" t="s">
        <v>214</v>
      </c>
      <c r="Q76" s="1" t="s">
        <v>214</v>
      </c>
      <c r="R76" s="1" t="s">
        <v>214</v>
      </c>
      <c r="S76" s="1" t="s">
        <v>214</v>
      </c>
      <c r="T76" s="1" t="s">
        <v>214</v>
      </c>
      <c r="U76" s="1" t="s">
        <v>215</v>
      </c>
      <c r="V76" s="1" t="s">
        <v>215</v>
      </c>
      <c r="W76" s="1" t="s">
        <v>215</v>
      </c>
      <c r="X76" s="1" t="s">
        <v>215</v>
      </c>
      <c r="Y76" s="1" t="s">
        <v>215</v>
      </c>
      <c r="Z76" s="1" t="s">
        <v>215</v>
      </c>
      <c r="AA76" s="1" t="s">
        <v>215</v>
      </c>
      <c r="AB76" s="1" t="s">
        <v>215</v>
      </c>
      <c r="AC76" s="1" t="s">
        <v>215</v>
      </c>
      <c r="AD76" s="1" t="s">
        <v>215</v>
      </c>
      <c r="AE76" s="1" t="s">
        <v>215</v>
      </c>
      <c r="AF76" s="1" t="s">
        <v>215</v>
      </c>
      <c r="AG76" s="1" t="s">
        <v>215</v>
      </c>
      <c r="AH76" s="1" t="s">
        <v>216</v>
      </c>
      <c r="AI76" s="1" t="s">
        <v>210</v>
      </c>
      <c r="AJ76" s="1" t="s">
        <v>212</v>
      </c>
      <c r="AK76" s="1" t="s">
        <v>217</v>
      </c>
      <c r="AL76" s="1" t="s">
        <v>215</v>
      </c>
      <c r="AM76" s="1" t="s">
        <v>210</v>
      </c>
      <c r="AN76" s="32" t="s">
        <v>218</v>
      </c>
      <c r="AO76" s="1" t="s">
        <v>212</v>
      </c>
      <c r="AP76" s="32" t="s">
        <v>217</v>
      </c>
      <c r="AQ76" s="36">
        <v>38730</v>
      </c>
      <c r="AR76" s="32">
        <v>39062</v>
      </c>
      <c r="AS76" s="32" t="s">
        <v>218</v>
      </c>
      <c r="AT76" s="32" t="s">
        <v>219</v>
      </c>
      <c r="AU76" s="32" t="s">
        <v>220</v>
      </c>
      <c r="AV76" s="32"/>
      <c r="AW76" s="32"/>
      <c r="AX76" s="32"/>
      <c r="AY76" s="32"/>
      <c r="AZ76" s="32"/>
      <c r="BA76" s="32"/>
      <c r="BB76" s="32"/>
      <c r="BC76" s="32"/>
      <c r="BD76" s="32"/>
      <c r="BE76" s="32"/>
      <c r="BF76" s="32"/>
      <c r="BG76" s="32"/>
      <c r="BH76" s="32"/>
      <c r="BI76" s="32"/>
      <c r="BJ76" s="32"/>
      <c r="BK76" s="32"/>
      <c r="BL76" s="32"/>
      <c r="BM76" s="32"/>
      <c r="BN76" s="32"/>
      <c r="BO76" s="177"/>
    </row>
    <row r="77" spans="1:81">
      <c r="D77" s="1" t="s">
        <v>209</v>
      </c>
      <c r="E77" s="1" t="s">
        <v>221</v>
      </c>
      <c r="F77" s="1" t="s">
        <v>221</v>
      </c>
      <c r="G77" s="1" t="s">
        <v>221</v>
      </c>
      <c r="H77" s="1" t="s">
        <v>221</v>
      </c>
      <c r="I77" s="1" t="s">
        <v>221</v>
      </c>
      <c r="J77" s="1" t="s">
        <v>221</v>
      </c>
      <c r="K77" s="1" t="s">
        <v>221</v>
      </c>
      <c r="L77" s="1" t="s">
        <v>221</v>
      </c>
      <c r="M77" s="1" t="s">
        <v>221</v>
      </c>
      <c r="N77" s="1" t="s">
        <v>221</v>
      </c>
      <c r="O77" s="1" t="s">
        <v>221</v>
      </c>
      <c r="P77" s="1" t="s">
        <v>221</v>
      </c>
      <c r="Q77" s="1" t="s">
        <v>221</v>
      </c>
      <c r="R77" s="1" t="s">
        <v>221</v>
      </c>
      <c r="S77" s="1" t="s">
        <v>221</v>
      </c>
      <c r="T77" s="1" t="s">
        <v>221</v>
      </c>
      <c r="U77" s="16" t="s">
        <v>222</v>
      </c>
      <c r="V77" s="16" t="s">
        <v>222</v>
      </c>
      <c r="W77" s="16" t="s">
        <v>222</v>
      </c>
      <c r="X77" s="16" t="s">
        <v>222</v>
      </c>
      <c r="Y77" s="16" t="s">
        <v>222</v>
      </c>
      <c r="Z77" s="16" t="s">
        <v>222</v>
      </c>
      <c r="AA77" s="16" t="s">
        <v>222</v>
      </c>
      <c r="AB77" s="16" t="s">
        <v>222</v>
      </c>
      <c r="AC77" s="16" t="s">
        <v>222</v>
      </c>
      <c r="AD77" s="16" t="s">
        <v>222</v>
      </c>
      <c r="AE77" s="16" t="s">
        <v>222</v>
      </c>
      <c r="AF77" s="16" t="s">
        <v>222</v>
      </c>
      <c r="AG77" s="16" t="s">
        <v>222</v>
      </c>
      <c r="AH77" s="16"/>
      <c r="AI77" s="16" t="s">
        <v>223</v>
      </c>
      <c r="AJ77" s="32" t="s">
        <v>224</v>
      </c>
      <c r="AK77" s="16"/>
      <c r="AL77" s="36">
        <v>38730</v>
      </c>
      <c r="AM77" s="36">
        <v>39062</v>
      </c>
      <c r="AO77" s="32" t="s">
        <v>219</v>
      </c>
      <c r="AU77" s="55" t="s">
        <v>172</v>
      </c>
      <c r="AV77" s="55"/>
      <c r="AW77" s="55"/>
      <c r="AX77" s="55"/>
      <c r="AY77" s="55"/>
      <c r="AZ77" s="55"/>
      <c r="BA77" s="55"/>
      <c r="BB77" s="55"/>
      <c r="BC77" s="55"/>
      <c r="BD77" s="55"/>
      <c r="BE77" s="55"/>
      <c r="BF77" s="55"/>
      <c r="BG77" s="55"/>
      <c r="BH77" s="55"/>
      <c r="BI77" s="55"/>
      <c r="BJ77" s="55"/>
      <c r="BK77" s="55"/>
      <c r="BL77" s="55"/>
      <c r="BM77" s="55"/>
      <c r="BN77" s="55"/>
      <c r="BO77" s="178"/>
    </row>
    <row r="78" spans="1:81">
      <c r="D78" s="1" t="s">
        <v>214</v>
      </c>
      <c r="E78" s="1" t="s">
        <v>225</v>
      </c>
      <c r="F78" s="1" t="s">
        <v>225</v>
      </c>
      <c r="G78" s="1" t="s">
        <v>225</v>
      </c>
      <c r="H78" s="1" t="s">
        <v>225</v>
      </c>
      <c r="I78" s="1" t="s">
        <v>225</v>
      </c>
      <c r="J78" s="1" t="s">
        <v>225</v>
      </c>
      <c r="K78" s="1" t="s">
        <v>225</v>
      </c>
      <c r="L78" s="1" t="s">
        <v>225</v>
      </c>
      <c r="M78" s="1" t="s">
        <v>225</v>
      </c>
      <c r="N78" s="1" t="s">
        <v>225</v>
      </c>
      <c r="O78" s="1" t="s">
        <v>225</v>
      </c>
      <c r="P78" s="1" t="s">
        <v>225</v>
      </c>
      <c r="Q78" s="1" t="s">
        <v>225</v>
      </c>
      <c r="R78" s="1" t="s">
        <v>225</v>
      </c>
      <c r="S78" s="1" t="s">
        <v>225</v>
      </c>
      <c r="T78" s="1" t="s">
        <v>225</v>
      </c>
    </row>
    <row r="79" spans="1:81">
      <c r="D79" s="1" t="s">
        <v>221</v>
      </c>
    </row>
    <row r="80" spans="1:81">
      <c r="D80" s="1" t="s">
        <v>225</v>
      </c>
    </row>
    <row r="81" spans="1:68" s="109" customFormat="1" ht="14.25" customHeight="1">
      <c r="A81" s="110" t="s">
        <v>226</v>
      </c>
      <c r="B81" s="102"/>
      <c r="C81" s="102"/>
      <c r="D81" s="102"/>
      <c r="E81" s="102"/>
      <c r="F81" s="102"/>
      <c r="G81" s="102"/>
      <c r="H81" s="102"/>
      <c r="I81" s="102"/>
      <c r="J81" s="102"/>
      <c r="K81" s="102"/>
      <c r="L81" s="102"/>
      <c r="M81" s="102"/>
      <c r="N81" s="102"/>
      <c r="O81" s="102"/>
      <c r="P81" s="102"/>
      <c r="Q81" s="102"/>
      <c r="R81" s="102"/>
      <c r="S81" s="103"/>
      <c r="T81" s="103"/>
      <c r="U81" s="103"/>
      <c r="V81" s="103"/>
      <c r="W81" s="103"/>
      <c r="X81" s="103"/>
      <c r="Y81" s="103"/>
      <c r="Z81" s="103"/>
      <c r="AA81" s="103"/>
      <c r="AB81" s="103"/>
      <c r="AC81" s="103"/>
      <c r="AD81" s="103"/>
      <c r="AE81" s="103"/>
      <c r="AF81" s="103"/>
      <c r="AG81" s="104"/>
      <c r="AH81" s="104"/>
      <c r="AI81" s="103"/>
      <c r="AJ81" s="103"/>
      <c r="AK81" s="103"/>
      <c r="AL81" s="103"/>
      <c r="AM81" s="103"/>
      <c r="AN81" s="105"/>
      <c r="AO81" s="105"/>
      <c r="AP81" s="103"/>
      <c r="AQ81" s="106"/>
      <c r="AR81" s="103"/>
      <c r="AS81" s="103"/>
      <c r="AT81" s="103"/>
      <c r="AU81" s="103"/>
      <c r="AV81" s="103"/>
      <c r="AW81" s="103"/>
      <c r="AX81" s="103"/>
      <c r="AY81" s="107">
        <v>2847840.83</v>
      </c>
      <c r="AZ81" s="108">
        <v>17189.580999999998</v>
      </c>
      <c r="BA81" s="108"/>
      <c r="BB81" s="108"/>
      <c r="BC81" s="107">
        <f>2668847.141</f>
        <v>2668847.1409999998</v>
      </c>
      <c r="BD81" s="108">
        <f>92617.896+27294.559</f>
        <v>119912.45499999999</v>
      </c>
      <c r="BE81" s="108"/>
      <c r="BF81" s="108"/>
      <c r="BG81" s="107">
        <v>2688811.7949999999</v>
      </c>
      <c r="BH81" s="108">
        <v>15406.239</v>
      </c>
      <c r="BI81" s="108"/>
      <c r="BJ81" s="108"/>
      <c r="BK81" s="107"/>
      <c r="BL81" s="108"/>
      <c r="BM81" s="108"/>
      <c r="BN81" s="108"/>
      <c r="BO81" s="179"/>
      <c r="BP81" s="153"/>
    </row>
    <row r="82" spans="1:68" s="109" customFormat="1">
      <c r="A82" s="110" t="s">
        <v>227</v>
      </c>
      <c r="B82" s="102"/>
      <c r="C82" s="102"/>
      <c r="D82" s="102"/>
      <c r="E82" s="102"/>
      <c r="F82" s="102"/>
      <c r="G82" s="102"/>
      <c r="H82" s="102"/>
      <c r="I82" s="102"/>
      <c r="J82" s="102"/>
      <c r="K82" s="102"/>
      <c r="L82" s="102"/>
      <c r="M82" s="102"/>
      <c r="N82" s="102"/>
      <c r="O82" s="102"/>
      <c r="P82" s="102"/>
      <c r="Q82" s="102"/>
      <c r="R82" s="102"/>
      <c r="S82" s="103"/>
      <c r="T82" s="103"/>
      <c r="U82" s="103"/>
      <c r="V82" s="103"/>
      <c r="W82" s="103"/>
      <c r="X82" s="103"/>
      <c r="Y82" s="103"/>
      <c r="Z82" s="103"/>
      <c r="AA82" s="103"/>
      <c r="AB82" s="103"/>
      <c r="AC82" s="103"/>
      <c r="AD82" s="103"/>
      <c r="AE82" s="103"/>
      <c r="AF82" s="103"/>
      <c r="AG82" s="104"/>
      <c r="AH82" s="104"/>
      <c r="AI82" s="103"/>
      <c r="AJ82" s="103"/>
      <c r="AK82" s="103"/>
      <c r="AL82" s="103"/>
      <c r="AM82" s="103"/>
      <c r="AN82" s="105"/>
      <c r="AO82" s="105"/>
      <c r="AP82" s="103"/>
      <c r="AQ82" s="106"/>
      <c r="AR82" s="103"/>
      <c r="AS82" s="103"/>
      <c r="AT82" s="103"/>
      <c r="AU82" s="103"/>
      <c r="AV82" s="103"/>
      <c r="AW82" s="103"/>
      <c r="AX82" s="103"/>
      <c r="AY82" s="107"/>
      <c r="AZ82" s="108"/>
      <c r="BA82" s="108"/>
      <c r="BB82" s="108"/>
      <c r="BC82" s="107">
        <f>2668847.141-605752.513</f>
        <v>2063094.6279999998</v>
      </c>
      <c r="BD82" s="108"/>
      <c r="BE82" s="108"/>
      <c r="BF82" s="108"/>
      <c r="BG82" s="107"/>
      <c r="BH82" s="108"/>
      <c r="BI82" s="108"/>
      <c r="BJ82" s="108"/>
      <c r="BK82" s="107"/>
      <c r="BL82" s="108"/>
      <c r="BM82" s="108"/>
      <c r="BN82" s="108"/>
      <c r="BO82" s="179"/>
      <c r="BP82" s="153"/>
    </row>
    <row r="83" spans="1:68" s="109" customFormat="1">
      <c r="A83" s="110" t="s">
        <v>228</v>
      </c>
      <c r="B83" s="102"/>
      <c r="C83" s="102"/>
      <c r="D83" s="102"/>
      <c r="E83" s="102"/>
      <c r="F83" s="102"/>
      <c r="G83" s="102"/>
      <c r="H83" s="102"/>
      <c r="I83" s="102"/>
      <c r="J83" s="102"/>
      <c r="K83" s="102"/>
      <c r="L83" s="102"/>
      <c r="M83" s="102"/>
      <c r="N83" s="102"/>
      <c r="O83" s="102"/>
      <c r="P83" s="102"/>
      <c r="Q83" s="102"/>
      <c r="R83" s="102"/>
      <c r="S83" s="103"/>
      <c r="T83" s="103"/>
      <c r="U83" s="103"/>
      <c r="V83" s="103"/>
      <c r="W83" s="103"/>
      <c r="X83" s="103"/>
      <c r="Y83" s="103"/>
      <c r="Z83" s="103"/>
      <c r="AA83" s="103"/>
      <c r="AB83" s="103"/>
      <c r="AC83" s="103"/>
      <c r="AD83" s="103"/>
      <c r="AE83" s="103"/>
      <c r="AF83" s="103"/>
      <c r="AG83" s="104"/>
      <c r="AH83" s="104"/>
      <c r="AI83" s="103"/>
      <c r="AJ83" s="103"/>
      <c r="AK83" s="103"/>
      <c r="AL83" s="103"/>
      <c r="AM83" s="103"/>
      <c r="AN83" s="105"/>
      <c r="AO83" s="105"/>
      <c r="AP83" s="103"/>
      <c r="AQ83" s="106"/>
      <c r="AR83" s="103"/>
      <c r="AS83" s="103"/>
      <c r="AT83" s="103"/>
      <c r="AU83" s="103"/>
      <c r="AV83" s="103"/>
      <c r="AW83" s="103"/>
      <c r="AX83" s="103"/>
      <c r="AY83" s="107"/>
      <c r="AZ83" s="108"/>
      <c r="BA83" s="108"/>
      <c r="BB83" s="108"/>
      <c r="BC83" s="107">
        <v>296161.42300000001</v>
      </c>
      <c r="BD83" s="108">
        <v>2114.8710000000001</v>
      </c>
      <c r="BE83" s="108"/>
      <c r="BF83" s="108"/>
      <c r="BG83" s="107">
        <v>308342.17099999997</v>
      </c>
      <c r="BH83" s="108"/>
      <c r="BI83" s="108"/>
      <c r="BJ83" s="108"/>
      <c r="BK83" s="107"/>
      <c r="BL83" s="108"/>
      <c r="BM83" s="108"/>
      <c r="BN83" s="108"/>
      <c r="BO83" s="179"/>
      <c r="BP83" s="153"/>
    </row>
    <row r="84" spans="1:68" s="109" customFormat="1">
      <c r="A84" s="110"/>
      <c r="B84" s="102"/>
      <c r="C84" s="102"/>
      <c r="D84" s="102"/>
      <c r="E84" s="102"/>
      <c r="F84" s="102"/>
      <c r="G84" s="102"/>
      <c r="H84" s="102"/>
      <c r="I84" s="102"/>
      <c r="J84" s="102"/>
      <c r="K84" s="102"/>
      <c r="L84" s="102"/>
      <c r="M84" s="102"/>
      <c r="N84" s="102"/>
      <c r="O84" s="102"/>
      <c r="P84" s="102"/>
      <c r="Q84" s="102"/>
      <c r="R84" s="102"/>
      <c r="S84" s="103"/>
      <c r="T84" s="103"/>
      <c r="U84" s="103"/>
      <c r="V84" s="103"/>
      <c r="W84" s="103"/>
      <c r="X84" s="103"/>
      <c r="Y84" s="103"/>
      <c r="Z84" s="103"/>
      <c r="AA84" s="103"/>
      <c r="AB84" s="103"/>
      <c r="AC84" s="103"/>
      <c r="AD84" s="103"/>
      <c r="AE84" s="103"/>
      <c r="AF84" s="103"/>
      <c r="AG84" s="104"/>
      <c r="AH84" s="104"/>
      <c r="AI84" s="103"/>
      <c r="AJ84" s="103"/>
      <c r="AK84" s="103"/>
      <c r="AL84" s="103"/>
      <c r="AM84" s="103"/>
      <c r="AN84" s="105"/>
      <c r="AO84" s="105"/>
      <c r="AP84" s="103"/>
      <c r="AQ84" s="106"/>
      <c r="AR84" s="103"/>
      <c r="AS84" s="103"/>
      <c r="AT84" s="103"/>
      <c r="AU84" s="103"/>
      <c r="AV84" s="103"/>
      <c r="AW84" s="103"/>
      <c r="AX84" s="103"/>
      <c r="AY84" s="107"/>
      <c r="AZ84" s="108"/>
      <c r="BA84" s="108"/>
      <c r="BB84" s="108"/>
      <c r="BC84" s="107"/>
      <c r="BD84" s="108"/>
      <c r="BE84" s="108"/>
      <c r="BF84" s="108"/>
      <c r="BG84" s="107"/>
      <c r="BH84" s="108"/>
      <c r="BI84" s="108"/>
      <c r="BJ84" s="108"/>
      <c r="BK84" s="107"/>
      <c r="BL84" s="108"/>
      <c r="BM84" s="108"/>
      <c r="BN84" s="108"/>
      <c r="BO84" s="179"/>
      <c r="BP84" s="153"/>
    </row>
    <row r="85" spans="1:68">
      <c r="D85" s="1" t="s">
        <v>213</v>
      </c>
    </row>
    <row r="86" spans="1:68" ht="10.15" customHeight="1">
      <c r="D86" s="1" t="s">
        <v>209</v>
      </c>
    </row>
    <row r="87" spans="1:68" ht="10.15" customHeight="1">
      <c r="D87" s="1" t="s">
        <v>214</v>
      </c>
    </row>
    <row r="88" spans="1:68" ht="10.15" customHeight="1">
      <c r="D88" s="1" t="s">
        <v>221</v>
      </c>
    </row>
    <row r="89" spans="1:68" ht="10.15" customHeight="1">
      <c r="D89" s="1" t="s">
        <v>225</v>
      </c>
    </row>
    <row r="90" spans="1:68">
      <c r="C90" s="11"/>
      <c r="S90" s="11"/>
      <c r="T90" s="11"/>
      <c r="U90" s="11"/>
      <c r="V90" s="11"/>
      <c r="W90" s="11"/>
      <c r="X90" s="11"/>
      <c r="Y90" s="11"/>
      <c r="Z90" s="11"/>
      <c r="AA90" s="11"/>
      <c r="AB90" s="11"/>
      <c r="AC90" s="9"/>
    </row>
    <row r="91" spans="1:68">
      <c r="S91" s="11"/>
      <c r="T91" s="11"/>
      <c r="U91" s="11"/>
      <c r="V91" s="11"/>
      <c r="W91" s="11"/>
      <c r="X91" s="11"/>
      <c r="Y91" s="11"/>
      <c r="Z91" s="11"/>
      <c r="AA91" s="11"/>
      <c r="AC91" s="9"/>
    </row>
    <row r="92" spans="1:68">
      <c r="S92" s="11"/>
      <c r="T92" s="11"/>
      <c r="U92" s="11"/>
      <c r="V92" s="11"/>
      <c r="W92" s="11"/>
      <c r="X92" s="11"/>
      <c r="Y92" s="11"/>
      <c r="Z92" s="11"/>
      <c r="AA92" s="11"/>
      <c r="AC92" s="9"/>
    </row>
    <row r="93" spans="1:68">
      <c r="C93" s="33"/>
      <c r="S93" s="11"/>
      <c r="T93" s="11"/>
      <c r="U93" s="11"/>
      <c r="V93" s="11"/>
      <c r="W93" s="11"/>
      <c r="X93" s="11"/>
      <c r="Y93" s="11"/>
      <c r="Z93" s="11"/>
      <c r="AA93" s="11"/>
      <c r="AB93" s="11"/>
      <c r="AC93" s="9"/>
    </row>
    <row r="94" spans="1:68">
      <c r="F94" s="11"/>
      <c r="G94" s="11"/>
      <c r="H94" s="11"/>
      <c r="I94" s="11"/>
      <c r="J94" s="11"/>
      <c r="K94" s="11"/>
      <c r="L94" s="11"/>
      <c r="M94" s="11"/>
      <c r="N94" s="11"/>
      <c r="O94" s="11"/>
      <c r="P94" s="11"/>
      <c r="Q94" s="11"/>
      <c r="R94" s="33"/>
      <c r="S94" s="11"/>
      <c r="T94" s="11"/>
      <c r="U94" s="11"/>
      <c r="V94" s="11"/>
      <c r="W94" s="11"/>
      <c r="X94" s="11"/>
      <c r="Y94" s="11"/>
      <c r="Z94" s="11"/>
      <c r="AA94" s="11"/>
      <c r="AB94" s="11"/>
    </row>
    <row r="95" spans="1:68">
      <c r="D95" s="34"/>
      <c r="F95" s="11"/>
      <c r="G95" s="11"/>
      <c r="H95" s="11"/>
      <c r="I95" s="11"/>
      <c r="J95" s="11"/>
      <c r="K95" s="11"/>
      <c r="L95" s="11"/>
      <c r="M95" s="11"/>
      <c r="N95" s="11"/>
      <c r="O95" s="11"/>
      <c r="P95" s="11"/>
      <c r="Q95" s="11"/>
      <c r="R95" s="9"/>
      <c r="S95" s="9"/>
      <c r="T95" s="9"/>
      <c r="U95" s="11"/>
      <c r="V95" s="9"/>
      <c r="W95" s="9"/>
      <c r="AB95" s="11"/>
    </row>
    <row r="96" spans="1:68">
      <c r="B96" s="9"/>
      <c r="C96" s="11"/>
      <c r="D96" s="26"/>
      <c r="E96" s="11"/>
      <c r="F96" s="11"/>
      <c r="G96" s="11"/>
      <c r="H96" s="11"/>
      <c r="I96" s="11"/>
      <c r="J96" s="11"/>
      <c r="K96" s="11"/>
      <c r="L96" s="11"/>
      <c r="M96" s="11"/>
      <c r="N96" s="11"/>
      <c r="O96" s="11"/>
      <c r="P96" s="11"/>
      <c r="Q96" s="11"/>
      <c r="R96" s="11"/>
      <c r="Z96" s="9"/>
    </row>
    <row r="97" spans="1:26">
      <c r="B97" s="11"/>
      <c r="C97" s="11"/>
      <c r="D97" s="35"/>
      <c r="F97" s="11"/>
      <c r="G97" s="11"/>
      <c r="H97" s="11"/>
      <c r="I97" s="11"/>
      <c r="J97" s="11"/>
      <c r="K97" s="11"/>
      <c r="L97" s="11"/>
      <c r="M97" s="11"/>
      <c r="N97" s="11"/>
      <c r="O97" s="11"/>
      <c r="P97" s="11"/>
      <c r="Q97" s="11"/>
      <c r="R97" s="11"/>
      <c r="Z97" s="9"/>
    </row>
    <row r="98" spans="1:26">
      <c r="C98" s="11"/>
      <c r="D98" s="35"/>
      <c r="F98" s="11"/>
      <c r="G98" s="11"/>
      <c r="H98" s="11"/>
      <c r="I98" s="11"/>
      <c r="J98" s="11"/>
      <c r="K98" s="11"/>
      <c r="L98" s="11"/>
      <c r="M98" s="11"/>
      <c r="N98" s="11"/>
      <c r="O98" s="11"/>
      <c r="P98" s="11"/>
      <c r="Q98" s="11"/>
      <c r="R98" s="11"/>
      <c r="Z98" s="9"/>
    </row>
    <row r="99" spans="1:26">
      <c r="B99" s="33"/>
      <c r="C99" s="11"/>
      <c r="D99" s="35"/>
      <c r="E99" s="9"/>
      <c r="F99" s="11"/>
      <c r="G99" s="11"/>
      <c r="H99" s="11"/>
      <c r="I99" s="11"/>
      <c r="J99" s="11"/>
      <c r="K99" s="11"/>
      <c r="L99" s="11"/>
      <c r="M99" s="11"/>
      <c r="N99" s="11"/>
      <c r="O99" s="11"/>
      <c r="P99" s="11"/>
      <c r="Q99" s="11"/>
      <c r="R99" s="11"/>
      <c r="Z99" s="9"/>
    </row>
    <row r="100" spans="1:26">
      <c r="C100" s="11"/>
      <c r="D100" s="35"/>
      <c r="E100" s="11"/>
      <c r="F100" s="11"/>
      <c r="G100" s="11"/>
      <c r="H100" s="11"/>
      <c r="I100" s="11"/>
      <c r="J100" s="11"/>
      <c r="K100" s="11"/>
      <c r="L100" s="11"/>
      <c r="M100" s="11"/>
      <c r="N100" s="11"/>
      <c r="O100" s="11"/>
      <c r="P100" s="11"/>
      <c r="Q100" s="11"/>
      <c r="R100" s="11"/>
      <c r="Z100" s="9"/>
    </row>
    <row r="101" spans="1:26">
      <c r="B101" s="11"/>
      <c r="C101" s="11"/>
      <c r="D101" s="35"/>
      <c r="E101" s="11"/>
      <c r="F101" s="11"/>
      <c r="G101" s="11"/>
      <c r="H101" s="11"/>
      <c r="I101" s="11"/>
      <c r="J101" s="11"/>
      <c r="K101" s="11"/>
      <c r="L101" s="11"/>
      <c r="M101" s="11"/>
      <c r="N101" s="11"/>
      <c r="O101" s="11"/>
      <c r="P101" s="11"/>
      <c r="Q101" s="11"/>
      <c r="R101" s="11"/>
      <c r="Z101" s="9"/>
    </row>
    <row r="102" spans="1:26">
      <c r="B102" s="11"/>
      <c r="C102" s="11"/>
      <c r="D102" s="35"/>
      <c r="E102" s="11"/>
      <c r="F102" s="11"/>
      <c r="G102" s="11"/>
      <c r="H102" s="11"/>
      <c r="I102" s="11"/>
      <c r="J102" s="11"/>
      <c r="K102" s="11"/>
      <c r="L102" s="11"/>
      <c r="M102" s="11"/>
      <c r="N102" s="11"/>
      <c r="O102" s="11"/>
      <c r="P102" s="11"/>
      <c r="Q102" s="11"/>
      <c r="R102" s="11"/>
      <c r="Z102" s="9"/>
    </row>
    <row r="103" spans="1:26">
      <c r="A103" s="9"/>
      <c r="B103" s="11"/>
      <c r="C103" s="11"/>
      <c r="D103" s="35"/>
      <c r="E103" s="11"/>
      <c r="F103" s="9"/>
      <c r="G103" s="9"/>
      <c r="H103" s="9"/>
      <c r="I103" s="9"/>
      <c r="J103" s="9"/>
      <c r="K103" s="9"/>
      <c r="L103" s="9"/>
      <c r="M103" s="9"/>
      <c r="N103" s="9"/>
      <c r="O103" s="9"/>
      <c r="P103" s="9"/>
      <c r="R103" s="11"/>
      <c r="Z103" s="9"/>
    </row>
    <row r="104" spans="1:26">
      <c r="B104" s="11"/>
      <c r="C104" s="11"/>
      <c r="D104" s="35"/>
      <c r="E104" s="11"/>
      <c r="R104" s="11"/>
    </row>
    <row r="105" spans="1:26">
      <c r="B105" s="11"/>
      <c r="C105" s="11"/>
      <c r="D105" s="35"/>
      <c r="E105" s="11"/>
    </row>
    <row r="106" spans="1:26">
      <c r="B106" s="11"/>
      <c r="C106" s="11"/>
      <c r="D106" s="35"/>
      <c r="E106" s="11"/>
    </row>
    <row r="107" spans="1:26">
      <c r="B107" s="11"/>
      <c r="C107" s="11"/>
      <c r="D107" s="35"/>
      <c r="E107" s="11"/>
    </row>
    <row r="108" spans="1:26">
      <c r="B108" s="11"/>
      <c r="C108" s="11"/>
      <c r="D108" s="35"/>
      <c r="E108" s="11"/>
    </row>
    <row r="109" spans="1:26">
      <c r="B109" s="11"/>
      <c r="C109" s="11"/>
      <c r="D109" s="35"/>
      <c r="E109" s="11"/>
    </row>
    <row r="110" spans="1:26">
      <c r="B110" s="11"/>
      <c r="C110" s="11"/>
      <c r="D110" s="35"/>
      <c r="E110" s="11"/>
    </row>
    <row r="111" spans="1:26">
      <c r="B111" s="11"/>
      <c r="C111" s="9"/>
      <c r="D111" s="35"/>
      <c r="E111" s="11"/>
    </row>
    <row r="112" spans="1:26" ht="10.15" customHeight="1">
      <c r="B112" s="11"/>
      <c r="D112" s="26"/>
      <c r="E112" s="11"/>
    </row>
    <row r="113" spans="2:5" ht="10.15" customHeight="1">
      <c r="B113" s="11"/>
      <c r="E113" s="11"/>
    </row>
    <row r="114" spans="2:5" ht="10.15" customHeight="1">
      <c r="B114" s="11"/>
      <c r="E114" s="11"/>
    </row>
    <row r="115" spans="2:5" ht="10.15" customHeight="1">
      <c r="B115" s="11"/>
      <c r="E115" s="11"/>
    </row>
    <row r="116" spans="2:5" ht="10.15" customHeight="1">
      <c r="B116" s="11"/>
      <c r="E116" s="9"/>
    </row>
    <row r="117" spans="2:5" ht="10.15" customHeight="1">
      <c r="B117" s="9"/>
    </row>
    <row r="118" spans="2:5" ht="10.15" customHeight="1"/>
    <row r="119" spans="2:5" ht="10.15" customHeight="1"/>
    <row r="120" spans="2:5" ht="10.15" customHeight="1"/>
    <row r="121" spans="2:5" ht="10.15" customHeight="1"/>
    <row r="122" spans="2:5" ht="10.15" customHeight="1"/>
    <row r="123" spans="2:5" ht="10.15" customHeight="1"/>
    <row r="124" spans="2:5" ht="10.15" customHeight="1"/>
    <row r="125" spans="2:5" ht="10.15" customHeight="1"/>
    <row r="126" spans="2:5" ht="10.15" customHeight="1"/>
    <row r="127" spans="2:5" ht="10.15" customHeight="1"/>
    <row r="159" spans="4:4">
      <c r="D159" s="34"/>
    </row>
    <row r="160" spans="4:4">
      <c r="D160" s="34"/>
    </row>
    <row r="161" spans="4:4">
      <c r="D161" s="34"/>
    </row>
  </sheetData>
  <mergeCells count="3">
    <mergeCell ref="BO3:BP3"/>
    <mergeCell ref="BQ74:BS74"/>
    <mergeCell ref="BT73:BV73"/>
  </mergeCells>
  <phoneticPr fontId="0" type="noConversion"/>
  <hyperlinks>
    <hyperlink ref="AU77" r:id="rId1" xr:uid="{00000000-0004-0000-0200-000000000000}"/>
    <hyperlink ref="AV68" r:id="rId2" xr:uid="{00000000-0004-0000-0200-000001000000}"/>
    <hyperlink ref="AX68" r:id="rId3" xr:uid="{00000000-0004-0000-0200-000002000000}"/>
    <hyperlink ref="AW68" r:id="rId4" xr:uid="{00000000-0004-0000-0200-000003000000}"/>
    <hyperlink ref="BC69" r:id="rId5" xr:uid="{00000000-0004-0000-0200-000004000000}"/>
    <hyperlink ref="BG69" r:id="rId6" xr:uid="{00000000-0004-0000-0200-000005000000}"/>
    <hyperlink ref="BP69" r:id="rId7" xr:uid="{00000000-0004-0000-0200-000006000000}"/>
    <hyperlink ref="BQ69" r:id="rId8" xr:uid="{00000000-0004-0000-0200-000007000000}"/>
    <hyperlink ref="BT69" r:id="rId9" xr:uid="{00000000-0004-0000-0200-000008000000}"/>
    <hyperlink ref="BV69" r:id="rId10" xr:uid="{FC4150AD-11DE-4B89-AF43-10949C91DD76}"/>
    <hyperlink ref="BW69" r:id="rId11" xr:uid="{542F4318-E18D-4539-933A-2B4EA646B5DE}"/>
  </hyperlinks>
  <pageMargins left="0.6" right="0.5" top="1" bottom="0.55000000000000004" header="0.5" footer="0.5"/>
  <pageSetup orientation="portrait" verticalDpi="300" r:id="rId12"/>
  <headerFooter alignWithMargins="0">
    <oddFooter>&amp;LSREB Fact Book 1996/1997&amp;CUpdate&amp;R&amp;D</oddFooter>
  </headerFooter>
  <colBreaks count="1" manualBreakCount="1">
    <brk id="67" max="1048575" man="1"/>
  </colBreaks>
  <legacyDrawing r:id="rId1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tabColor indexed="17"/>
  </sheetPr>
  <dimension ref="A1:Z64"/>
  <sheetViews>
    <sheetView topLeftCell="G1" zoomScale="110" zoomScaleNormal="110" workbookViewId="0">
      <selection activeCell="W20" sqref="W20"/>
    </sheetView>
  </sheetViews>
  <sheetFormatPr defaultColWidth="9.33203125" defaultRowHeight="12.75"/>
  <cols>
    <col min="1" max="1" width="15.6640625" style="1" customWidth="1"/>
    <col min="2" max="3" width="16.33203125" style="1" bestFit="1" customWidth="1"/>
    <col min="4" max="4" width="14.6640625" style="1" customWidth="1"/>
    <col min="5" max="5" width="16.33203125" style="1" bestFit="1" customWidth="1"/>
    <col min="6" max="6" width="14.33203125" style="1" customWidth="1"/>
    <col min="7" max="7" width="15.33203125" style="1" customWidth="1"/>
    <col min="8" max="11" width="16.33203125" style="1" bestFit="1" customWidth="1"/>
    <col min="12" max="12" width="17.33203125" style="1" customWidth="1"/>
    <col min="13" max="13" width="16.33203125" style="1" bestFit="1" customWidth="1"/>
    <col min="14" max="14" width="14.6640625" style="1" customWidth="1"/>
    <col min="15" max="16" width="13.6640625" style="1" bestFit="1" customWidth="1"/>
    <col min="17" max="19" width="13.6640625" style="1" customWidth="1"/>
    <col min="20" max="22" width="13.6640625" style="1" bestFit="1" customWidth="1"/>
    <col min="23" max="16384" width="9.33203125" style="1"/>
  </cols>
  <sheetData>
    <row r="1" spans="1:26">
      <c r="A1" s="45" t="s">
        <v>229</v>
      </c>
      <c r="C1" s="6"/>
      <c r="D1" s="40"/>
      <c r="E1" s="41"/>
      <c r="F1" s="41"/>
      <c r="G1" s="41"/>
      <c r="H1" s="41"/>
      <c r="I1" s="41"/>
      <c r="K1" s="42"/>
      <c r="L1" s="42"/>
      <c r="M1" s="42"/>
    </row>
    <row r="2" spans="1:26" ht="15" customHeight="1">
      <c r="A2" s="46"/>
      <c r="C2" s="41"/>
      <c r="D2" s="41"/>
      <c r="F2" s="42"/>
      <c r="G2" s="42"/>
      <c r="H2" s="41"/>
      <c r="I2" s="41"/>
      <c r="K2" s="42"/>
      <c r="L2" s="42"/>
      <c r="M2" s="42"/>
    </row>
    <row r="3" spans="1:26" ht="14.25">
      <c r="A3" s="38" t="s">
        <v>230</v>
      </c>
      <c r="B3" s="41"/>
      <c r="H3" s="41"/>
      <c r="M3" s="241" t="s">
        <v>231</v>
      </c>
      <c r="N3" s="224"/>
      <c r="O3" s="223"/>
      <c r="P3" s="223"/>
      <c r="Q3" s="223"/>
      <c r="R3" s="223"/>
      <c r="S3" s="223"/>
      <c r="T3" s="239"/>
      <c r="U3" s="239"/>
      <c r="V3" s="239"/>
      <c r="Z3" s="43" t="s">
        <v>232</v>
      </c>
    </row>
    <row r="4" spans="1:26" s="43" customFormat="1">
      <c r="A4" s="47" t="s">
        <v>233</v>
      </c>
      <c r="B4" s="43">
        <v>196.9</v>
      </c>
      <c r="C4" s="43">
        <v>208.7</v>
      </c>
      <c r="D4" s="43">
        <v>212.7</v>
      </c>
      <c r="E4" s="43">
        <v>223.5</v>
      </c>
      <c r="F4" s="43">
        <v>231.7</v>
      </c>
      <c r="G4" s="43">
        <v>240.8</v>
      </c>
      <c r="H4" s="43">
        <v>253.1</v>
      </c>
      <c r="I4" s="43">
        <v>260.3</v>
      </c>
      <c r="J4" s="43">
        <v>273.2</v>
      </c>
      <c r="K4" s="43">
        <v>279.3</v>
      </c>
      <c r="L4" s="43">
        <v>281.8</v>
      </c>
      <c r="M4" s="225">
        <v>288.39999999999998</v>
      </c>
      <c r="N4" s="226">
        <v>293.2</v>
      </c>
      <c r="O4" s="226">
        <v>297.8</v>
      </c>
      <c r="P4" s="226">
        <v>306.7</v>
      </c>
      <c r="Q4" s="226">
        <v>312.89999999999998</v>
      </c>
      <c r="R4" s="226">
        <v>317.7</v>
      </c>
      <c r="S4" s="226">
        <v>327.39999999999998</v>
      </c>
      <c r="T4" s="240">
        <v>336.1</v>
      </c>
      <c r="U4" s="240">
        <v>346</v>
      </c>
      <c r="V4" s="240">
        <v>352.7</v>
      </c>
      <c r="X4" s="1">
        <v>2011</v>
      </c>
      <c r="Y4" s="1">
        <v>288.39999999999998</v>
      </c>
    </row>
    <row r="5" spans="1:26">
      <c r="A5" s="44"/>
      <c r="B5" s="48" t="s">
        <v>130</v>
      </c>
      <c r="C5" s="48" t="s">
        <v>131</v>
      </c>
      <c r="D5" s="48" t="s">
        <v>132</v>
      </c>
      <c r="E5" s="48" t="s">
        <v>133</v>
      </c>
      <c r="F5" s="48" t="s">
        <v>134</v>
      </c>
      <c r="G5" s="48" t="s">
        <v>70</v>
      </c>
      <c r="H5" s="48" t="s">
        <v>135</v>
      </c>
      <c r="I5" s="48" t="s">
        <v>73</v>
      </c>
      <c r="J5" s="48" t="s">
        <v>136</v>
      </c>
      <c r="K5" s="48" t="s">
        <v>76</v>
      </c>
      <c r="L5" s="48" t="s">
        <v>71</v>
      </c>
      <c r="M5" s="227" t="s">
        <v>137</v>
      </c>
      <c r="N5" s="228" t="s">
        <v>74</v>
      </c>
      <c r="O5" s="229" t="s">
        <v>234</v>
      </c>
      <c r="P5" s="229" t="s">
        <v>77</v>
      </c>
      <c r="Q5" s="229" t="s">
        <v>72</v>
      </c>
      <c r="R5" s="229" t="s">
        <v>235</v>
      </c>
      <c r="S5" s="229" t="s">
        <v>75</v>
      </c>
      <c r="T5" s="229" t="s">
        <v>236</v>
      </c>
      <c r="U5" s="229" t="s">
        <v>78</v>
      </c>
      <c r="V5" s="229" t="s">
        <v>7</v>
      </c>
      <c r="W5" s="217"/>
      <c r="X5" s="1">
        <v>2012</v>
      </c>
      <c r="Y5" s="1">
        <v>293.2</v>
      </c>
    </row>
    <row r="6" spans="1:26">
      <c r="A6" s="9" t="s">
        <v>8</v>
      </c>
      <c r="B6" s="61">
        <f>'Approp Data'!AQ6*(281.8/B$4)</f>
        <v>86781776.84986186</v>
      </c>
      <c r="C6" s="61">
        <f>'Approp Data'!AR6*(281.8/C$4)</f>
        <v>84662179.946334451</v>
      </c>
      <c r="D6" s="61">
        <f>'Approp Data'!AS6*(281.8/D$4)</f>
        <v>82711510.16173014</v>
      </c>
      <c r="E6" s="61">
        <f>'Approp Data'!AT6*(281.8/E$4)</f>
        <v>76645145.416554824</v>
      </c>
      <c r="F6" s="61">
        <f>'Approp Data'!AU6*(281.8/F$4)</f>
        <v>79225083.832170919</v>
      </c>
      <c r="G6" s="61">
        <f>'Approp Data'!AV6*(281.8/G$4)</f>
        <v>82248006.561110467</v>
      </c>
      <c r="H6" s="61">
        <f>'Approp Data'!AW6*(281.8/H$4)</f>
        <v>83915667.6939217</v>
      </c>
      <c r="I6" s="61">
        <f>'Approp Data'!AX6*(281.8/I$4)</f>
        <v>87345294.884112462</v>
      </c>
      <c r="J6" s="61">
        <f>'Approp Data'!AY6*(281.8/J$4)</f>
        <v>80743431.81010814</v>
      </c>
      <c r="K6" s="61">
        <f>'Approp Data'!BC6*(281.8/K$4)</f>
        <v>74555066.850171864</v>
      </c>
      <c r="L6" s="61">
        <f>'Approp Data'!BG6*(281.8/L$4)</f>
        <v>75676124.47439</v>
      </c>
      <c r="M6" s="230">
        <f>'Approp Data'!BK6*(352.7/M$4)</f>
        <v>88172940.996982321</v>
      </c>
      <c r="N6" s="230">
        <f>'Approp Data'!BQ6*(352.7/N$4)</f>
        <v>87204814.521137834</v>
      </c>
      <c r="O6" s="230">
        <f>'Approp Data'!BR6*(352.7/O$4)</f>
        <v>91136482.157346487</v>
      </c>
      <c r="P6" s="230">
        <f>'Approp Data'!BS6*(352.7/P$4)</f>
        <v>93118344.406982034</v>
      </c>
      <c r="Q6" s="230">
        <f>'Approp Data'!BT6*(352.7/Q$4)</f>
        <v>91100837.630936727</v>
      </c>
      <c r="R6" s="230">
        <f>'Approp Data'!BU6*(352.7/R$4)</f>
        <v>96038283.860560283</v>
      </c>
      <c r="S6" s="230">
        <f>'Approp Data'!BV6*(352.7/S$4)</f>
        <v>95064278.272303924</v>
      </c>
      <c r="T6" s="230">
        <f>'Approp Data'!BW6*(352.7/T$4)</f>
        <v>96868202.492303476</v>
      </c>
      <c r="U6" s="230">
        <f>'Approp Data'!BX6*(352.7/U$4)</f>
        <v>98233763.13851963</v>
      </c>
      <c r="V6" s="230">
        <f>'Approp Data'!BY6*(352.7/V$4)</f>
        <v>96663103.042000011</v>
      </c>
      <c r="X6" s="1">
        <v>2013</v>
      </c>
      <c r="Y6" s="1">
        <v>297.8</v>
      </c>
    </row>
    <row r="7" spans="1:26">
      <c r="A7" s="9" t="s">
        <v>9</v>
      </c>
      <c r="B7" s="65">
        <f>'Approp Data'!AQ7*(281.8/B$4)</f>
        <v>31194585.79958253</v>
      </c>
      <c r="C7" s="65">
        <f>'Approp Data'!AR7*(281.8/C$4)</f>
        <v>30542745.146142792</v>
      </c>
      <c r="D7" s="65">
        <f>'Approp Data'!AS7*(281.8/D$4)</f>
        <v>30355600.664786089</v>
      </c>
      <c r="E7" s="65">
        <f>'Approp Data'!AT7*(281.8/E$4)</f>
        <v>28612018.943176735</v>
      </c>
      <c r="F7" s="65">
        <f>'Approp Data'!AU7*(281.8/F$4)</f>
        <v>30766277.740288306</v>
      </c>
      <c r="G7" s="65">
        <f>'Approp Data'!AV7*(281.8/G$4)</f>
        <v>32160196.486882064</v>
      </c>
      <c r="H7" s="65">
        <f>'Approp Data'!AW7*(281.8/H$4)</f>
        <v>33484364.272346105</v>
      </c>
      <c r="I7" s="65">
        <f>'Approp Data'!AX7*(281.8/I$4)</f>
        <v>35406325.765388772</v>
      </c>
      <c r="J7" s="65">
        <f>'Approp Data'!AY7*(281.8/J$4)</f>
        <v>32358587.699305825</v>
      </c>
      <c r="K7" s="65">
        <f>'Approp Data'!BC7*(281.8/K$4)</f>
        <v>30114489.305445042</v>
      </c>
      <c r="L7" s="65">
        <f>'Approp Data'!BG7*(281.8/L$4)</f>
        <v>30218594.402389999</v>
      </c>
      <c r="M7" s="230">
        <f>'Approp Data'!BK7*(352.7/M$4)</f>
        <v>36352181.767172001</v>
      </c>
      <c r="N7" s="230">
        <f>'Approp Data'!BQ7*(352.7/N$4)</f>
        <v>35205980.902707353</v>
      </c>
      <c r="O7" s="230">
        <f>'Approp Data'!BR7*(352.7/O$4)</f>
        <v>36485602.515523553</v>
      </c>
      <c r="P7" s="230">
        <f>'Approp Data'!BS7*(352.7/P$4)</f>
        <v>36130759.440719597</v>
      </c>
      <c r="Q7" s="230">
        <f>'Approp Data'!BT7*(352.7/Q$4)</f>
        <v>36716446.583054014</v>
      </c>
      <c r="R7" s="230">
        <f>'Approp Data'!BU7*(352.7/R$4)</f>
        <v>37288775.090022035</v>
      </c>
      <c r="S7" s="230">
        <f>'Approp Data'!BV7*(352.7/S$4)</f>
        <v>37010635.461943507</v>
      </c>
      <c r="T7" s="230">
        <f>'Approp Data'!BW7*(352.7/T$4)</f>
        <v>37488216.764494188</v>
      </c>
      <c r="U7" s="230">
        <f>'Approp Data'!BX7*(352.7/U$4)</f>
        <v>38097110.781537272</v>
      </c>
      <c r="V7" s="230">
        <f>'Approp Data'!BY7*(352.7/V$4)</f>
        <v>37846459.107000001</v>
      </c>
      <c r="X7" s="1">
        <v>2014</v>
      </c>
      <c r="Y7" s="1">
        <v>306.7</v>
      </c>
    </row>
    <row r="8" spans="1:26">
      <c r="A8" s="50"/>
      <c r="B8" s="65"/>
      <c r="C8" s="65"/>
      <c r="D8" s="65"/>
      <c r="E8" s="65"/>
      <c r="F8" s="65"/>
      <c r="G8" s="65"/>
      <c r="H8" s="65"/>
      <c r="I8" s="65"/>
      <c r="J8" s="65"/>
      <c r="K8" s="65"/>
      <c r="L8" s="65"/>
      <c r="M8" s="230"/>
      <c r="N8" s="230"/>
      <c r="O8" s="230"/>
      <c r="P8" s="230"/>
      <c r="Q8" s="230"/>
      <c r="R8" s="230"/>
      <c r="S8" s="230"/>
      <c r="T8" s="230"/>
      <c r="U8" s="230"/>
      <c r="V8" s="230"/>
      <c r="X8" s="1">
        <v>2015</v>
      </c>
      <c r="Y8" s="1">
        <v>312.89999999999998</v>
      </c>
      <c r="Z8" s="1">
        <v>313.3</v>
      </c>
    </row>
    <row r="9" spans="1:26">
      <c r="A9" s="1" t="s">
        <v>11</v>
      </c>
      <c r="B9" s="65">
        <f>'Approp Data'!AQ9*(281.8/B$4)</f>
        <v>1558090.5492016254</v>
      </c>
      <c r="C9" s="65">
        <f>'Approp Data'!AR9*(281.8/C$4)</f>
        <v>1509616.2376617156</v>
      </c>
      <c r="D9" s="65">
        <f>'Approp Data'!AS9*(281.8/D$4)</f>
        <v>1539756.7898448522</v>
      </c>
      <c r="E9" s="65">
        <f>'Approp Data'!AT9*(281.8/E$4)</f>
        <v>1472089.15704698</v>
      </c>
      <c r="F9" s="65">
        <f>'Approp Data'!AU9*(281.8/F$4)</f>
        <v>1477497.6769512303</v>
      </c>
      <c r="G9" s="65">
        <f>'Approp Data'!AV9*(281.8/G$4)</f>
        <v>1647588.1139269101</v>
      </c>
      <c r="H9" s="65">
        <f>'Approp Data'!AW9*(281.8/H$4)</f>
        <v>1876143.88937258</v>
      </c>
      <c r="I9" s="65">
        <f>'Approp Data'!AX9*(281.8/I$4)</f>
        <v>2123847.8324072221</v>
      </c>
      <c r="J9" s="65">
        <f>'Approp Data'!AY9*(281.8/J$4)</f>
        <v>1630983.4589414347</v>
      </c>
      <c r="K9" s="65">
        <f>'Approp Data'!BC9*(281.8/K$4)</f>
        <v>1436587.0819033296</v>
      </c>
      <c r="L9" s="65">
        <f>'Approp Data'!BG9*(281.8/L$4)</f>
        <v>1424917.05</v>
      </c>
      <c r="M9" s="230">
        <f>'Approp Data'!BK9*(352.7/M$4)</f>
        <v>1827806.8248661582</v>
      </c>
      <c r="N9" s="230">
        <f>'Approp Data'!BQ9*(352.7/N$4)</f>
        <v>1692404.8379300819</v>
      </c>
      <c r="O9" s="230">
        <f>'Approp Data'!BR9*(352.7/O$4)</f>
        <v>1707672.3795191403</v>
      </c>
      <c r="P9" s="230">
        <f>'Approp Data'!BS9*(352.7/P$4)</f>
        <v>1685346.7847776329</v>
      </c>
      <c r="Q9" s="230">
        <f>'Approp Data'!BT9*(352.7/Q$4)</f>
        <v>1685474.3860520935</v>
      </c>
      <c r="R9" s="230">
        <f>'Approp Data'!BU9*(352.7/R$4)</f>
        <v>1728583.0330500472</v>
      </c>
      <c r="S9" s="230">
        <f>'Approp Data'!BV9*(352.7/S$4)</f>
        <v>1722914.8885638365</v>
      </c>
      <c r="T9" s="230">
        <f>'Approp Data'!BW9*(352.7/T$4)</f>
        <v>1740070.206160964</v>
      </c>
      <c r="U9" s="230">
        <f>'Approp Data'!BX9*(352.7/U$4)</f>
        <v>1848686.7105141617</v>
      </c>
      <c r="V9" s="230">
        <f>'Approp Data'!BY9*(352.7/V$4)</f>
        <v>1818933.1629999999</v>
      </c>
      <c r="X9" s="1">
        <v>2016</v>
      </c>
      <c r="Y9" s="1">
        <v>317.7</v>
      </c>
      <c r="Z9" s="1">
        <v>319</v>
      </c>
    </row>
    <row r="10" spans="1:26">
      <c r="A10" s="1" t="s">
        <v>12</v>
      </c>
      <c r="B10" s="65">
        <f>'Approp Data'!AQ10*(281.8/B$4)</f>
        <v>911530.68867445411</v>
      </c>
      <c r="C10" s="65">
        <f>'Approp Data'!AR10*(281.8/C$4)</f>
        <v>842302.49544801156</v>
      </c>
      <c r="D10" s="65">
        <f>'Approp Data'!AS10*(281.8/D$4)</f>
        <v>817327.31452750368</v>
      </c>
      <c r="E10" s="65">
        <f>'Approp Data'!AT10*(281.8/E$4)</f>
        <v>841437.14809843409</v>
      </c>
      <c r="F10" s="65">
        <f>'Approp Data'!AU10*(281.8/F$4)</f>
        <v>796958.85729995696</v>
      </c>
      <c r="G10" s="65">
        <f>'Approp Data'!AV10*(281.8/G$4)</f>
        <v>880063.87160132884</v>
      </c>
      <c r="H10" s="65">
        <f>'Approp Data'!AW10*(281.8/H$4)</f>
        <v>886599.57752271823</v>
      </c>
      <c r="I10" s="65">
        <f>'Approp Data'!AX10*(281.8/I$4)</f>
        <v>952557.86529041873</v>
      </c>
      <c r="J10" s="65">
        <f>'Approp Data'!AY10*(281.8/J$4)</f>
        <v>915253.00174890191</v>
      </c>
      <c r="K10" s="65">
        <f>'Approp Data'!BC10*(281.8/K$4)</f>
        <v>890593.14580522734</v>
      </c>
      <c r="L10" s="65">
        <f>'Approp Data'!BG10*(281.8/L$4)</f>
        <v>901799.21299999999</v>
      </c>
      <c r="M10" s="230">
        <f>'Approp Data'!BK10*(352.7/M$4)</f>
        <v>1093970.5659174756</v>
      </c>
      <c r="N10" s="230">
        <f>'Approp Data'!BQ10*(352.7/N$4)</f>
        <v>1220999.5304781718</v>
      </c>
      <c r="O10" s="230">
        <f>'Approp Data'!BR10*(352.7/O$4)</f>
        <v>1186123.9804536602</v>
      </c>
      <c r="P10" s="230">
        <f>'Approp Data'!BS10*(352.7/P$4)</f>
        <v>1140240.8296925335</v>
      </c>
      <c r="Q10" s="230">
        <f>'Approp Data'!BT10*(352.7/Q$4)</f>
        <v>1115110.1473279004</v>
      </c>
      <c r="R10" s="230">
        <f>'Approp Data'!BU10*(352.7/R$4)</f>
        <v>1081986.3493862136</v>
      </c>
      <c r="S10" s="230">
        <f>'Approp Data'!BV10*(352.7/S$4)</f>
        <v>1058086.7290430665</v>
      </c>
      <c r="T10" s="230">
        <f>'Approp Data'!BW10*(352.7/T$4)</f>
        <v>1045706.643546861</v>
      </c>
      <c r="U10" s="230">
        <f>'Approp Data'!BX10*(352.7/U$4)</f>
        <v>1053911.6671127167</v>
      </c>
      <c r="V10" s="230">
        <f>'Approp Data'!BY10*(352.7/V$4)</f>
        <v>992064.50399999996</v>
      </c>
      <c r="X10" s="1">
        <v>2017</v>
      </c>
      <c r="Y10" s="1">
        <v>327.39999999999998</v>
      </c>
      <c r="Z10" s="1">
        <v>329.5</v>
      </c>
    </row>
    <row r="11" spans="1:26">
      <c r="A11" s="1" t="s">
        <v>13</v>
      </c>
      <c r="B11" s="65">
        <f>'Approp Data'!AQ11*(281.8/B$4)</f>
        <v>265971.11223971559</v>
      </c>
      <c r="C11" s="65">
        <f>'Approp Data'!AR11*(281.8/C$4)</f>
        <v>251686.42261619552</v>
      </c>
      <c r="D11" s="65">
        <f>'Approp Data'!AS11*(281.8/D$4)</f>
        <v>249330.06864127883</v>
      </c>
      <c r="E11" s="65">
        <f>'Approp Data'!AT11*(281.8/E$4)</f>
        <v>239925.90693512306</v>
      </c>
      <c r="F11" s="65">
        <f>'Approp Data'!AU11*(281.8/F$4)</f>
        <v>247475.61674579201</v>
      </c>
      <c r="G11" s="65">
        <f>'Approp Data'!AV11*(281.8/G$4)</f>
        <v>253267.74999999997</v>
      </c>
      <c r="H11" s="65">
        <f>'Approp Data'!AW11*(281.8/H$4)</f>
        <v>259672.40932437772</v>
      </c>
      <c r="I11" s="65">
        <f>'Approp Data'!AX11*(281.8/I$4)</f>
        <v>263211.80945063388</v>
      </c>
      <c r="J11" s="65">
        <f>'Approp Data'!AY11*(281.8/J$4)</f>
        <v>251515.95350292826</v>
      </c>
      <c r="K11" s="65">
        <f>'Approp Data'!BC11*(281.8/K$4)</f>
        <v>228674.25280343715</v>
      </c>
      <c r="L11" s="65">
        <f>'Approp Data'!BG11*(281.8/L$4)</f>
        <v>212455.8</v>
      </c>
      <c r="M11" s="230">
        <f>'Approp Data'!BK11*(352.7/M$4)</f>
        <v>260726.13727461861</v>
      </c>
      <c r="N11" s="230">
        <f>'Approp Data'!BQ11*(352.7/N$4)</f>
        <v>260426.24587312416</v>
      </c>
      <c r="O11" s="230">
        <f>'Approp Data'!BR11*(352.7/O$4)</f>
        <v>269565.83861652116</v>
      </c>
      <c r="P11" s="230">
        <f>'Approp Data'!BS11*(352.7/P$4)</f>
        <v>260579.52093250735</v>
      </c>
      <c r="Q11" s="230">
        <f>'Approp Data'!BT11*(352.7/Q$4)</f>
        <v>259261.77817193995</v>
      </c>
      <c r="R11" s="230">
        <f>'Approp Data'!BU11*(352.7/R$4)</f>
        <v>260581.68744098209</v>
      </c>
      <c r="S11" s="230">
        <f>'Approp Data'!BV11*(352.7/S$4)</f>
        <v>255389.16508857667</v>
      </c>
      <c r="T11" s="230">
        <f>'Approp Data'!BW11*(352.7/T$4)</f>
        <v>249171.16411782205</v>
      </c>
      <c r="U11" s="230">
        <f>'Approp Data'!BX11*(352.7/U$4)</f>
        <v>251865.21066473989</v>
      </c>
      <c r="V11" s="230">
        <f>'Approp Data'!BY11*(352.7/V$4)</f>
        <v>252761.60000000001</v>
      </c>
      <c r="X11" s="1">
        <v>2018</v>
      </c>
      <c r="Y11" s="1">
        <v>336.1</v>
      </c>
      <c r="Z11" s="1">
        <v>338.6</v>
      </c>
    </row>
    <row r="12" spans="1:26">
      <c r="A12" s="1" t="s">
        <v>14</v>
      </c>
      <c r="B12" s="65">
        <f>'Approp Data'!AQ12*(281.8/B$4)</f>
        <v>3951859.2960893856</v>
      </c>
      <c r="C12" s="65">
        <f>'Approp Data'!AR12*(281.8/C$4)</f>
        <v>3497274.3766171541</v>
      </c>
      <c r="D12" s="65">
        <f>'Approp Data'!AS12*(281.8/D$4)</f>
        <v>3749869.0117536439</v>
      </c>
      <c r="E12" s="65">
        <f>'Approp Data'!AT12*(281.8/E$4)</f>
        <v>3541057.1919463091</v>
      </c>
      <c r="F12" s="65">
        <f>'Approp Data'!AU12*(281.8/F$4)</f>
        <v>4355818.4325058274</v>
      </c>
      <c r="G12" s="65">
        <f>'Approp Data'!AV12*(281.8/G$4)</f>
        <v>4498144.9816735871</v>
      </c>
      <c r="H12" s="65">
        <f>'Approp Data'!AW12*(281.8/H$4)</f>
        <v>4888005.4960521534</v>
      </c>
      <c r="I12" s="65">
        <f>'Approp Data'!AX12*(281.8/I$4)</f>
        <v>4816398.7607698804</v>
      </c>
      <c r="J12" s="65">
        <f>'Approp Data'!AY12*(281.8/J$4)</f>
        <v>4236784.3889399711</v>
      </c>
      <c r="K12" s="65">
        <f>'Approp Data'!BC12*(281.8/K$4)</f>
        <v>3698278.2286036517</v>
      </c>
      <c r="L12" s="65">
        <f>'Approp Data'!BG12*(281.8/L$4)</f>
        <v>3766832.07</v>
      </c>
      <c r="M12" s="230">
        <f>'Approp Data'!BK12*(352.7/M$4)</f>
        <v>4440632.5403006235</v>
      </c>
      <c r="N12" s="230">
        <f>'Approp Data'!BQ12*(352.7/N$4)</f>
        <v>4016243.8232912682</v>
      </c>
      <c r="O12" s="230">
        <f>'Approp Data'!BR12*(352.7/O$4)</f>
        <v>4648926.4431420416</v>
      </c>
      <c r="P12" s="230">
        <f>'Approp Data'!BS12*(352.7/P$4)</f>
        <v>4860652.559369416</v>
      </c>
      <c r="Q12" s="230">
        <f>'Approp Data'!BT12*(352.7/Q$4)</f>
        <v>4923309.535231065</v>
      </c>
      <c r="R12" s="230">
        <f>'Approp Data'!BU12*(352.7/R$4)</f>
        <v>5037198.7865911238</v>
      </c>
      <c r="S12" s="230">
        <f>'Approp Data'!BV12*(352.7/S$4)</f>
        <v>5427038.4251621868</v>
      </c>
      <c r="T12" s="230">
        <f>'Approp Data'!BW12*(352.7/T$4)</f>
        <v>5584731.6124105919</v>
      </c>
      <c r="U12" s="230">
        <f>'Approp Data'!BX12*(352.7/U$4)</f>
        <v>5564291.7959673405</v>
      </c>
      <c r="V12" s="230">
        <f>'Approp Data'!BY12*(352.7/V$4)</f>
        <v>5691590.4129999997</v>
      </c>
      <c r="X12" s="1">
        <v>2019</v>
      </c>
      <c r="Y12" s="1">
        <v>346</v>
      </c>
      <c r="Z12" s="1">
        <v>345.9</v>
      </c>
    </row>
    <row r="13" spans="1:26">
      <c r="A13" s="1" t="s">
        <v>15</v>
      </c>
      <c r="B13" s="65">
        <f>'Approp Data'!AQ13*(281.8/B$4)</f>
        <v>2290364.2061960385</v>
      </c>
      <c r="C13" s="65">
        <f>'Approp Data'!AR13*(281.8/C$4)</f>
        <v>2305890.9496885482</v>
      </c>
      <c r="D13" s="65">
        <f>'Approp Data'!AS13*(281.8/D$4)</f>
        <v>2824071.8824635642</v>
      </c>
      <c r="E13" s="65">
        <f>'Approp Data'!AT13*(281.8/E$4)</f>
        <v>2384607.9910514546</v>
      </c>
      <c r="F13" s="65">
        <f>'Approp Data'!AU13*(281.8/F$4)</f>
        <v>3000346.8667000434</v>
      </c>
      <c r="G13" s="65">
        <f>'Approp Data'!AV13*(281.8/G$4)</f>
        <v>3086775.0975058135</v>
      </c>
      <c r="H13" s="65">
        <f>'Approp Data'!AW13*(281.8/H$4)</f>
        <v>3088853.1466519162</v>
      </c>
      <c r="I13" s="65">
        <f>'Approp Data'!AX13*(281.8/I$4)</f>
        <v>3204220.698781406</v>
      </c>
      <c r="J13" s="65">
        <f>'Approp Data'!AY13*(281.8/J$4)</f>
        <v>3242971.5772159589</v>
      </c>
      <c r="K13" s="65">
        <f>'Approp Data'!BC13*(281.8/K$4)</f>
        <v>2631528.7034149659</v>
      </c>
      <c r="L13" s="65">
        <f>'Approp Data'!BG13*(281.8/L$4)</f>
        <v>2899569.44</v>
      </c>
      <c r="M13" s="230">
        <f>'Approp Data'!BK13*(352.7/M$4)</f>
        <v>3222676.1240977813</v>
      </c>
      <c r="N13" s="230">
        <f>'Approp Data'!BQ13*(352.7/N$4)</f>
        <v>3156850.6342380624</v>
      </c>
      <c r="O13" s="230">
        <f>'Approp Data'!BR13*(352.7/O$4)</f>
        <v>3304389.3847844191</v>
      </c>
      <c r="P13" s="230">
        <f>'Approp Data'!BS13*(352.7/P$4)</f>
        <v>3332263.9525471143</v>
      </c>
      <c r="Q13" s="230">
        <f>'Approp Data'!BT13*(352.7/Q$4)</f>
        <v>3431483.2197948233</v>
      </c>
      <c r="R13" s="230">
        <f>'Approp Data'!BU13*(352.7/R$4)</f>
        <v>3564087.3430909663</v>
      </c>
      <c r="S13" s="230">
        <f>'Approp Data'!BV13*(352.7/S$4)</f>
        <v>3709734.3677012827</v>
      </c>
      <c r="T13" s="230">
        <f>'Approp Data'!BW13*(352.7/T$4)</f>
        <v>3853527.9421484675</v>
      </c>
      <c r="U13" s="230">
        <f>'Approp Data'!BX13*(352.7/U$4)</f>
        <v>3923550.4244381497</v>
      </c>
      <c r="V13" s="230">
        <f>'Approp Data'!BY13*(352.7/V$4)</f>
        <v>3663963.4509999999</v>
      </c>
      <c r="X13" s="1">
        <v>2020</v>
      </c>
      <c r="Y13" s="1">
        <v>352.7</v>
      </c>
    </row>
    <row r="14" spans="1:26">
      <c r="A14" s="1" t="s">
        <v>16</v>
      </c>
      <c r="B14" s="65">
        <f>'Approp Data'!AQ14*(281.8/B$4)</f>
        <v>1433509.0147282886</v>
      </c>
      <c r="C14" s="65">
        <f>'Approp Data'!AR14*(281.8/C$4)</f>
        <v>1403081.7949209393</v>
      </c>
      <c r="D14" s="65">
        <f>'Approp Data'!AS14*(281.8/D$4)</f>
        <v>1418944.4795486603</v>
      </c>
      <c r="E14" s="65">
        <f>'Approp Data'!AT14*(281.8/E$4)</f>
        <v>1392983.421029083</v>
      </c>
      <c r="F14" s="65">
        <f>'Approp Data'!AU14*(281.8/F$4)</f>
        <v>1309561.6949503669</v>
      </c>
      <c r="G14" s="65">
        <f>'Approp Data'!AV14*(281.8/G$4)</f>
        <v>1413231.6810631228</v>
      </c>
      <c r="H14" s="65">
        <f>'Approp Data'!AW14*(281.8/H$4)</f>
        <v>1396187.0628210194</v>
      </c>
      <c r="I14" s="65">
        <f>'Approp Data'!AX14*(281.8/I$4)</f>
        <v>1429612.6469458316</v>
      </c>
      <c r="J14" s="65">
        <f>'Approp Data'!AY14*(281.8/J$4)</f>
        <v>1322993.5002159588</v>
      </c>
      <c r="K14" s="65">
        <f>'Approp Data'!BC14*(281.8/K$4)</f>
        <v>1225451.5868929464</v>
      </c>
      <c r="L14" s="65">
        <f>'Approp Data'!BG14*(281.8/L$4)</f>
        <v>1230451.419</v>
      </c>
      <c r="M14" s="230">
        <f>'Approp Data'!BK14*(352.7/M$4)</f>
        <v>1513682.5312981971</v>
      </c>
      <c r="N14" s="230">
        <f>'Approp Data'!BQ14*(352.7/N$4)</f>
        <v>1428682.5672513642</v>
      </c>
      <c r="O14" s="230">
        <f>'Approp Data'!BR14*(352.7/O$4)</f>
        <v>1415159.936935863</v>
      </c>
      <c r="P14" s="230">
        <f>'Approp Data'!BS14*(352.7/P$4)</f>
        <v>1346790.2974241932</v>
      </c>
      <c r="Q14" s="230">
        <f>'Approp Data'!BT14*(352.7/Q$4)</f>
        <v>1326715.4295142221</v>
      </c>
      <c r="R14" s="230">
        <f>'Approp Data'!BU14*(352.7/R$4)</f>
        <v>1299746.6820900221</v>
      </c>
      <c r="S14" s="230">
        <f>'Approp Data'!BV14*(352.7/S$4)</f>
        <v>1263815.5606902873</v>
      </c>
      <c r="T14" s="230">
        <f>'Approp Data'!BW14*(352.7/T$4)</f>
        <v>1186083.2972032132</v>
      </c>
      <c r="U14" s="230">
        <f>'Approp Data'!BX14*(352.7/U$4)</f>
        <v>1149334.9273410405</v>
      </c>
      <c r="V14" s="230">
        <f>'Approp Data'!BY14*(352.7/V$4)</f>
        <v>1178170.8999999999</v>
      </c>
    </row>
    <row r="15" spans="1:26">
      <c r="A15" s="1" t="s">
        <v>17</v>
      </c>
      <c r="B15" s="65">
        <f>'Approp Data'!AQ15*(281.8/B$4)</f>
        <v>1259532.9365159981</v>
      </c>
      <c r="C15" s="65">
        <f>'Approp Data'!AR15*(281.8/C$4)</f>
        <v>1347310.509822712</v>
      </c>
      <c r="D15" s="65">
        <f>'Approp Data'!AS15*(281.8/D$4)</f>
        <v>1535005.8034790787</v>
      </c>
      <c r="E15" s="65">
        <f>'Approp Data'!AT15*(281.8/E$4)</f>
        <v>1524361.4809843402</v>
      </c>
      <c r="F15" s="65">
        <f>'Approp Data'!AU15*(281.8/F$4)</f>
        <v>1566317.6023236946</v>
      </c>
      <c r="G15" s="65">
        <f>'Approp Data'!AV15*(281.8/G$4)</f>
        <v>1504354.8204593023</v>
      </c>
      <c r="H15" s="65">
        <f>'Approp Data'!AW15*(281.8/H$4)</f>
        <v>1625385.1424994075</v>
      </c>
      <c r="I15" s="65">
        <f>'Approp Data'!AX15*(281.8/I$4)</f>
        <v>1848716.6245355359</v>
      </c>
      <c r="J15" s="65">
        <f>'Approp Data'!AY15*(281.8/J$4)</f>
        <v>1760079.0714890191</v>
      </c>
      <c r="K15" s="65">
        <f>'Approp Data'!BC15*(281.8/K$4)</f>
        <v>1315591.0568148941</v>
      </c>
      <c r="L15" s="65">
        <f>'Approp Data'!BG15*(281.8/L$4)</f>
        <v>1292584.372</v>
      </c>
      <c r="M15" s="230">
        <f>'Approp Data'!BK15*(352.7/M$4)</f>
        <v>1512880.4751106105</v>
      </c>
      <c r="N15" s="230">
        <f>'Approp Data'!BQ15*(352.7/N$4)</f>
        <v>1412318.0872019099</v>
      </c>
      <c r="O15" s="230">
        <f>'Approp Data'!BR15*(352.7/O$4)</f>
        <v>1332692.9766501007</v>
      </c>
      <c r="P15" s="230">
        <f>'Approp Data'!BS15*(352.7/P$4)</f>
        <v>1300842.8873909358</v>
      </c>
      <c r="Q15" s="230">
        <f>'Approp Data'!BT15*(352.7/Q$4)</f>
        <v>1329568.2900738257</v>
      </c>
      <c r="R15" s="230">
        <f>'Approp Data'!BU15*(352.7/R$4)</f>
        <v>1202740.3050047215</v>
      </c>
      <c r="S15" s="230">
        <f>'Approp Data'!BV15*(352.7/S$4)</f>
        <v>1249306.3412788638</v>
      </c>
      <c r="T15" s="230">
        <f>'Approp Data'!BW15*(352.7/T$4)</f>
        <v>1235283.4329333531</v>
      </c>
      <c r="U15" s="230">
        <f>'Approp Data'!BX15*(352.7/U$4)</f>
        <v>1237244.8834846821</v>
      </c>
      <c r="V15" s="230">
        <f>'Approp Data'!BY15*(352.7/V$4)</f>
        <v>1228481.017</v>
      </c>
    </row>
    <row r="16" spans="1:26">
      <c r="A16" s="1" t="s">
        <v>18</v>
      </c>
      <c r="B16" s="65">
        <f>'Approp Data'!AQ16*(281.8/B$4)</f>
        <v>1681095.1457592687</v>
      </c>
      <c r="C16" s="65">
        <f>'Approp Data'!AR16*(281.8/C$4)</f>
        <v>1732230.1360804986</v>
      </c>
      <c r="D16" s="65">
        <f>'Approp Data'!AS16*(281.8/D$4)</f>
        <v>1612151.7000470147</v>
      </c>
      <c r="E16" s="65">
        <f>'Approp Data'!AT16*(281.8/E$4)</f>
        <v>1437410.7355704699</v>
      </c>
      <c r="F16" s="65">
        <f>'Approp Data'!AU16*(281.8/F$4)</f>
        <v>1441621.5401657317</v>
      </c>
      <c r="G16" s="65">
        <f>'Approp Data'!AV16*(281.8/G$4)</f>
        <v>1488876.4779908638</v>
      </c>
      <c r="H16" s="65">
        <f>'Approp Data'!AW16*(281.8/H$4)</f>
        <v>1614660.2820837614</v>
      </c>
      <c r="I16" s="65">
        <f>'Approp Data'!AX16*(281.8/I$4)</f>
        <v>1683490.7012631577</v>
      </c>
      <c r="J16" s="65">
        <f>'Approp Data'!AY16*(281.8/J$4)</f>
        <v>1663880.41754612</v>
      </c>
      <c r="K16" s="65">
        <f>'Approp Data'!BC16*(281.8/K$4)</f>
        <v>1614886.6738832796</v>
      </c>
      <c r="L16" s="65">
        <f>'Approp Data'!BG16*(281.8/L$4)</f>
        <v>1615986.639</v>
      </c>
      <c r="M16" s="230">
        <f>'Approp Data'!BK16*(352.7/M$4)</f>
        <v>1967953.2399511095</v>
      </c>
      <c r="N16" s="230">
        <f>'Approp Data'!BQ16*(352.7/N$4)</f>
        <v>1945511.2247503409</v>
      </c>
      <c r="O16" s="230">
        <f>'Approp Data'!BR16*(352.7/O$4)</f>
        <v>2035363.8093952315</v>
      </c>
      <c r="P16" s="230">
        <f>'Approp Data'!BS16*(352.7/P$4)</f>
        <v>2108611.2311310726</v>
      </c>
      <c r="Q16" s="230">
        <f>'Approp Data'!BT16*(352.7/Q$4)</f>
        <v>2098510.7209466286</v>
      </c>
      <c r="R16" s="230">
        <f>'Approp Data'!BU16*(352.7/R$4)</f>
        <v>2202030.3276676112</v>
      </c>
      <c r="S16" s="230">
        <f>'Approp Data'!BV16*(352.7/S$4)</f>
        <v>2145489.8066768479</v>
      </c>
      <c r="T16" s="230">
        <f>'Approp Data'!BW16*(352.7/T$4)</f>
        <v>2170982.4553656648</v>
      </c>
      <c r="U16" s="230">
        <f>'Approp Data'!BX16*(352.7/U$4)</f>
        <v>2232777.3091878612</v>
      </c>
      <c r="V16" s="230">
        <f>'Approp Data'!BY16*(352.7/V$4)</f>
        <v>2156413.4739999999</v>
      </c>
    </row>
    <row r="17" spans="1:22">
      <c r="A17" s="1" t="s">
        <v>19</v>
      </c>
      <c r="B17" s="65">
        <f>'Approp Data'!AQ17*(281.8/B$4)</f>
        <v>1180321.2320975114</v>
      </c>
      <c r="C17" s="65">
        <f>'Approp Data'!AR17*(281.8/C$4)</f>
        <v>1032970.5088643987</v>
      </c>
      <c r="D17" s="65">
        <f>'Approp Data'!AS17*(281.8/D$4)</f>
        <v>1013771.1941701929</v>
      </c>
      <c r="E17" s="65">
        <f>'Approp Data'!AT17*(281.8/E$4)</f>
        <v>1003590.0375838927</v>
      </c>
      <c r="F17" s="65">
        <f>'Approp Data'!AU17*(281.8/F$4)</f>
        <v>926057.26911264576</v>
      </c>
      <c r="G17" s="65">
        <f>'Approp Data'!AV17*(281.8/G$4)</f>
        <v>903872.45261212613</v>
      </c>
      <c r="H17" s="65">
        <f>'Approp Data'!AW17*(281.8/H$4)</f>
        <v>979191.98635796132</v>
      </c>
      <c r="I17" s="65">
        <f>'Approp Data'!AX17*(281.8/I$4)</f>
        <v>1132328.6051886284</v>
      </c>
      <c r="J17" s="65">
        <f>'Approp Data'!AY17*(281.8/J$4)</f>
        <v>1009570.6345854466</v>
      </c>
      <c r="K17" s="65">
        <f>'Approp Data'!BC17*(281.8/K$4)</f>
        <v>1015486.0804833511</v>
      </c>
      <c r="L17" s="65">
        <f>'Approp Data'!BG17*(281.8/L$4)</f>
        <v>932494.90700000001</v>
      </c>
      <c r="M17" s="230">
        <f>'Approp Data'!BK17*(352.7/M$4)</f>
        <v>1166923.1085176838</v>
      </c>
      <c r="N17" s="230">
        <f>'Approp Data'!BQ17*(352.7/N$4)</f>
        <v>1112656.2110020462</v>
      </c>
      <c r="O17" s="230">
        <f>'Approp Data'!BR17*(352.7/O$4)</f>
        <v>1153377.4115688382</v>
      </c>
      <c r="P17" s="230">
        <f>'Approp Data'!BS17*(352.7/P$4)</f>
        <v>1160604.5259595695</v>
      </c>
      <c r="Q17" s="230">
        <f>'Approp Data'!BT17*(352.7/Q$4)</f>
        <v>1170940.8101722596</v>
      </c>
      <c r="R17" s="230">
        <f>'Approp Data'!BU17*(352.7/R$4)</f>
        <v>1125351.6858671703</v>
      </c>
      <c r="S17" s="230">
        <f>'Approp Data'!BV17*(352.7/S$4)</f>
        <v>969714.9463585827</v>
      </c>
      <c r="T17" s="230">
        <f>'Approp Data'!BW17*(352.7/T$4)</f>
        <v>955896.35382713471</v>
      </c>
      <c r="U17" s="230">
        <f>'Approp Data'!BX17*(352.7/U$4)</f>
        <v>981501.14610809239</v>
      </c>
      <c r="V17" s="230">
        <f>'Approp Data'!BY17*(352.7/V$4)</f>
        <v>962993.44299999997</v>
      </c>
    </row>
    <row r="18" spans="1:22">
      <c r="A18" s="1" t="s">
        <v>20</v>
      </c>
      <c r="B18" s="65">
        <f>'Approp Data'!AQ18*(281.8/B$4)</f>
        <v>3432677.5022854242</v>
      </c>
      <c r="C18" s="65">
        <f>'Approp Data'!AR18*(281.8/C$4)</f>
        <v>3298275.237182559</v>
      </c>
      <c r="D18" s="65">
        <f>'Approp Data'!AS18*(281.8/D$4)</f>
        <v>3245481.4583921018</v>
      </c>
      <c r="E18" s="65">
        <f>'Approp Data'!AT18*(281.8/E$4)</f>
        <v>3120317.8138702465</v>
      </c>
      <c r="F18" s="65">
        <f>'Approp Data'!AU18*(281.8/F$4)</f>
        <v>3382046.7983392323</v>
      </c>
      <c r="G18" s="65">
        <f>'Approp Data'!AV18*(281.8/G$4)</f>
        <v>3583952.1868538205</v>
      </c>
      <c r="H18" s="65">
        <f>'Approp Data'!AW18*(281.8/H$4)</f>
        <v>3859416.0183389965</v>
      </c>
      <c r="I18" s="65">
        <f>'Approp Data'!AX18*(281.8/I$4)</f>
        <v>4154177.4767583557</v>
      </c>
      <c r="J18" s="65">
        <f>'Approp Data'!AY18*(281.8/J$4)</f>
        <v>3773959.9509722111</v>
      </c>
      <c r="K18" s="65">
        <f>'Approp Data'!BC18*(281.8/K$4)</f>
        <v>3802269.0947425705</v>
      </c>
      <c r="L18" s="65">
        <f>'Approp Data'!BG18*(281.8/L$4)</f>
        <v>3947442.2933899998</v>
      </c>
      <c r="M18" s="230">
        <f>'Approp Data'!BK18*(352.7/M$4)</f>
        <v>4787317.9670124827</v>
      </c>
      <c r="N18" s="230">
        <f>'Approp Data'!BQ18*(352.7/N$4)</f>
        <v>4512778.3982619373</v>
      </c>
      <c r="O18" s="230">
        <f>'Approp Data'!BR18*(352.7/O$4)</f>
        <v>4284544.3014247818</v>
      </c>
      <c r="P18" s="230">
        <f>'Approp Data'!BS18*(352.7/P$4)</f>
        <v>4284872.4727316601</v>
      </c>
      <c r="Q18" s="230">
        <f>'Approp Data'!BT18*(352.7/Q$4)</f>
        <v>4317802.3744634073</v>
      </c>
      <c r="R18" s="230">
        <f>'Approp Data'!BU18*(352.7/R$4)</f>
        <v>4420825.2845451683</v>
      </c>
      <c r="S18" s="230">
        <f>'Approp Data'!BV18*(352.7/S$4)</f>
        <v>4402358.6073851557</v>
      </c>
      <c r="T18" s="230">
        <f>'Approp Data'!BW18*(352.7/T$4)</f>
        <v>4530923.8979532877</v>
      </c>
      <c r="U18" s="230">
        <f>'Approp Data'!BX18*(352.7/U$4)</f>
        <v>4442379.0632499997</v>
      </c>
      <c r="V18" s="230">
        <f>'Approp Data'!BY18*(352.7/V$4)</f>
        <v>4413622.5930000003</v>
      </c>
    </row>
    <row r="19" spans="1:22">
      <c r="A19" s="1" t="s">
        <v>21</v>
      </c>
      <c r="B19" s="65">
        <f>'Approp Data'!AQ19*(281.8/B$4)</f>
        <v>1129425.4900964957</v>
      </c>
      <c r="C19" s="65">
        <f>'Approp Data'!AR19*(281.8/C$4)</f>
        <v>1075231.0570196456</v>
      </c>
      <c r="D19" s="65">
        <f>'Approp Data'!AS19*(281.8/D$4)</f>
        <v>994522.14762576413</v>
      </c>
      <c r="E19" s="65">
        <f>'Approp Data'!AT19*(281.8/E$4)</f>
        <v>932589.04608501133</v>
      </c>
      <c r="F19" s="65">
        <f>'Approp Data'!AU19*(281.8/F$4)</f>
        <v>957264.25719810103</v>
      </c>
      <c r="G19" s="65">
        <f>'Approp Data'!AV19*(281.8/G$4)</f>
        <v>1042168.5597583055</v>
      </c>
      <c r="H19" s="65">
        <f>'Approp Data'!AW19*(281.8/H$4)</f>
        <v>1150542.5250027657</v>
      </c>
      <c r="I19" s="65">
        <f>'Approp Data'!AX19*(281.8/I$4)</f>
        <v>1189645.4715412986</v>
      </c>
      <c r="J19" s="65">
        <f>'Approp Data'!AY19*(281.8/J$4)</f>
        <v>1112097.8779604686</v>
      </c>
      <c r="K19" s="65">
        <f>'Approp Data'!BC19*(281.8/K$4)</f>
        <v>1086869.7384675974</v>
      </c>
      <c r="L19" s="65">
        <f>'Approp Data'!BG19*(281.8/L$4)</f>
        <v>1046029.585</v>
      </c>
      <c r="M19" s="230">
        <f>'Approp Data'!BK19*(352.7/M$4)</f>
        <v>1220333.6462197851</v>
      </c>
      <c r="N19" s="230">
        <f>'Approp Data'!BQ19*(352.7/N$4)</f>
        <v>1256747.1676926876</v>
      </c>
      <c r="O19" s="230">
        <f>'Approp Data'!BR19*(352.7/O$4)</f>
        <v>1247793.9988002519</v>
      </c>
      <c r="P19" s="230">
        <f>'Approp Data'!BS19*(352.7/P$4)</f>
        <v>1206892.6140632541</v>
      </c>
      <c r="Q19" s="230">
        <f>'Approp Data'!BT19*(352.7/Q$4)</f>
        <v>1045301.2925116653</v>
      </c>
      <c r="R19" s="230">
        <f>'Approp Data'!BU19*(352.7/R$4)</f>
        <v>958301.55335221917</v>
      </c>
      <c r="S19" s="230">
        <f>'Approp Data'!BV19*(352.7/S$4)</f>
        <v>887919.00416890648</v>
      </c>
      <c r="T19" s="230">
        <f>'Approp Data'!BW19*(352.7/T$4)</f>
        <v>872795.28385421005</v>
      </c>
      <c r="U19" s="230">
        <f>'Approp Data'!BX19*(352.7/U$4)</f>
        <v>872185.56906531786</v>
      </c>
      <c r="V19" s="230">
        <f>'Approp Data'!BY19*(352.7/V$4)</f>
        <v>825414.74199999997</v>
      </c>
    </row>
    <row r="20" spans="1:22">
      <c r="A20" s="1" t="s">
        <v>22</v>
      </c>
      <c r="B20" s="65">
        <f>'Approp Data'!AQ20*(281.8/B$4)</f>
        <v>1259613.0827831386</v>
      </c>
      <c r="C20" s="65">
        <f>'Approp Data'!AR20*(281.8/C$4)</f>
        <v>1127344.4781983709</v>
      </c>
      <c r="D20" s="65">
        <f>'Approp Data'!AS20*(281.8/D$4)</f>
        <v>1101468.3610719324</v>
      </c>
      <c r="E20" s="65">
        <f>'Approp Data'!AT20*(281.8/E$4)</f>
        <v>977876.26040268468</v>
      </c>
      <c r="F20" s="65">
        <f>'Approp Data'!AU20*(281.8/F$4)</f>
        <v>1187788.7720440226</v>
      </c>
      <c r="G20" s="65">
        <f>'Approp Data'!AV20*(281.8/G$4)</f>
        <v>1229040.6206586377</v>
      </c>
      <c r="H20" s="65">
        <f>'Approp Data'!AW20*(281.8/H$4)</f>
        <v>1255090.2637661004</v>
      </c>
      <c r="I20" s="65">
        <f>'Approp Data'!AX20*(281.8/I$4)</f>
        <v>1311098.9580315021</v>
      </c>
      <c r="J20" s="65">
        <f>'Approp Data'!AY20*(281.8/J$4)</f>
        <v>1011627.2113155198</v>
      </c>
      <c r="K20" s="65">
        <f>'Approp Data'!BC20*(281.8/K$4)</f>
        <v>932428.99824776221</v>
      </c>
      <c r="L20" s="65">
        <f>'Approp Data'!BG20*(281.8/L$4)</f>
        <v>814866.05500000005</v>
      </c>
      <c r="M20" s="230">
        <f>'Approp Data'!BK20*(352.7/M$4)</f>
        <v>1051017.8504553328</v>
      </c>
      <c r="N20" s="230">
        <f>'Approp Data'!BQ20*(352.7/N$4)</f>
        <v>1095157.28439427</v>
      </c>
      <c r="O20" s="230">
        <f>'Approp Data'!BR20*(352.7/O$4)</f>
        <v>1076706.411361652</v>
      </c>
      <c r="P20" s="230">
        <f>'Approp Data'!BS20*(352.7/P$4)</f>
        <v>1115736.6642722529</v>
      </c>
      <c r="Q20" s="230">
        <f>'Approp Data'!BT20*(352.7/Q$4)</f>
        <v>1156604.9946030683</v>
      </c>
      <c r="R20" s="230">
        <f>'Approp Data'!BU20*(352.7/R$4)</f>
        <v>1215592.7063267233</v>
      </c>
      <c r="S20" s="230">
        <f>'Approp Data'!BV20*(352.7/S$4)</f>
        <v>1182826.4676893707</v>
      </c>
      <c r="T20" s="230">
        <f>'Approp Data'!BW20*(352.7/T$4)</f>
        <v>1232868.3194210057</v>
      </c>
      <c r="U20" s="230">
        <f>'Approp Data'!BX20*(352.7/U$4)</f>
        <v>1327421.8137815029</v>
      </c>
      <c r="V20" s="230">
        <f>'Approp Data'!BY20*(352.7/V$4)</f>
        <v>1299114.905</v>
      </c>
    </row>
    <row r="21" spans="1:22">
      <c r="A21" s="1" t="s">
        <v>23</v>
      </c>
      <c r="B21" s="65">
        <f>'Approp Data'!AQ21*(281.8/B$4)</f>
        <v>1496368.0182833925</v>
      </c>
      <c r="C21" s="65">
        <f>'Approp Data'!AR21*(281.8/C$4)</f>
        <v>1446823.5821753715</v>
      </c>
      <c r="D21" s="65">
        <f>'Approp Data'!AS21*(281.8/D$4)</f>
        <v>1466484.8152327223</v>
      </c>
      <c r="E21" s="65">
        <f>'Approp Data'!AT21*(281.8/E$4)</f>
        <v>1372662.2997762866</v>
      </c>
      <c r="F21" s="65">
        <f>'Approp Data'!AU21*(281.8/F$4)</f>
        <v>1583015.9392317652</v>
      </c>
      <c r="G21" s="65">
        <f>'Approp Data'!AV21*(281.8/G$4)</f>
        <v>1604476.8660299003</v>
      </c>
      <c r="H21" s="65">
        <f>'Approp Data'!AW21*(281.8/H$4)</f>
        <v>1675962.5786645594</v>
      </c>
      <c r="I21" s="65">
        <f>'Approp Data'!AX21*(281.8/I$4)</f>
        <v>1774972.5665770266</v>
      </c>
      <c r="J21" s="65">
        <f>'Approp Data'!AY21*(281.8/J$4)</f>
        <v>1631036.8420937043</v>
      </c>
      <c r="K21" s="65">
        <f>'Approp Data'!BC21*(281.8/K$4)</f>
        <v>1503594.3788249195</v>
      </c>
      <c r="L21" s="65">
        <f>'Approp Data'!BG21*(281.8/L$4)</f>
        <v>1659586.3810000001</v>
      </c>
      <c r="M21" s="230">
        <f>'Approp Data'!BK21*(352.7/M$4)</f>
        <v>1730475.5567607491</v>
      </c>
      <c r="N21" s="230">
        <f>'Approp Data'!BQ21*(352.7/N$4)</f>
        <v>1750470.8902936561</v>
      </c>
      <c r="O21" s="230">
        <f>'Approp Data'!BR21*(352.7/O$4)</f>
        <v>1880498.1035285427</v>
      </c>
      <c r="P21" s="230">
        <f>'Approp Data'!BS21*(352.7/P$4)</f>
        <v>1816058.0913179002</v>
      </c>
      <c r="Q21" s="230">
        <f>'Approp Data'!BT21*(352.7/Q$4)</f>
        <v>1848519.2457753278</v>
      </c>
      <c r="R21" s="230">
        <f>'Approp Data'!BU21*(352.7/R$4)</f>
        <v>1923129.7774630156</v>
      </c>
      <c r="S21" s="230">
        <f>'Approp Data'!BV21*(352.7/S$4)</f>
        <v>1987420.0074444106</v>
      </c>
      <c r="T21" s="230">
        <f>'Approp Data'!BW21*(352.7/T$4)</f>
        <v>2135968.5285781017</v>
      </c>
      <c r="U21" s="230">
        <f>'Approp Data'!BX21*(352.7/U$4)</f>
        <v>2239415.6155407517</v>
      </c>
      <c r="V21" s="230">
        <f>'Approp Data'!BY21*(352.7/V$4)</f>
        <v>2207908.4210000001</v>
      </c>
    </row>
    <row r="22" spans="1:22">
      <c r="A22" s="1" t="s">
        <v>24</v>
      </c>
      <c r="B22" s="65">
        <f>'Approp Data'!AQ22*(281.8/B$4)</f>
        <v>6457233.0380904013</v>
      </c>
      <c r="C22" s="65">
        <f>'Approp Data'!AR22*(281.8/C$4)</f>
        <v>6939899.5371346436</v>
      </c>
      <c r="D22" s="65">
        <f>'Approp Data'!AS22*(281.8/D$4)</f>
        <v>6400853.1603196999</v>
      </c>
      <c r="E22" s="65">
        <f>'Approp Data'!AT22*(281.8/E$4)</f>
        <v>6228358.7302013431</v>
      </c>
      <c r="F22" s="65">
        <f>'Approp Data'!AU22*(281.8/F$4)</f>
        <v>6215244.1385541651</v>
      </c>
      <c r="G22" s="65">
        <f>'Approp Data'!AV22*(281.8/G$4)</f>
        <v>6670667.4194136215</v>
      </c>
      <c r="H22" s="65">
        <f>'Approp Data'!AW22*(281.8/H$4)</f>
        <v>6356518.2134381663</v>
      </c>
      <c r="I22" s="65">
        <f>'Approp Data'!AX22*(281.8/I$4)</f>
        <v>6872057.9672670001</v>
      </c>
      <c r="J22" s="65">
        <f>'Approp Data'!AY22*(281.8/J$4)</f>
        <v>6299492.2205710104</v>
      </c>
      <c r="K22" s="65">
        <f>'Approp Data'!BC22*(281.8/K$4)</f>
        <v>6492540.9534149664</v>
      </c>
      <c r="L22" s="65">
        <f>'Approp Data'!BG22*(281.8/L$4)</f>
        <v>6270811.568</v>
      </c>
      <c r="M22" s="230">
        <f>'Approp Data'!BK22*(352.7/M$4)</f>
        <v>7905233.1730457703</v>
      </c>
      <c r="N22" s="230">
        <f>'Approp Data'!BQ22*(352.7/N$4)</f>
        <v>7628193.3673560703</v>
      </c>
      <c r="O22" s="230">
        <f>'Approp Data'!BR22*(352.7/O$4)</f>
        <v>8223367.8584002685</v>
      </c>
      <c r="P22" s="230">
        <f>'Approp Data'!BS22*(352.7/P$4)</f>
        <v>7847766.0536915557</v>
      </c>
      <c r="Q22" s="230">
        <f>'Approp Data'!BT22*(352.7/Q$4)</f>
        <v>8361092.8167877924</v>
      </c>
      <c r="R22" s="230">
        <f>'Approp Data'!BU22*(352.7/R$4)</f>
        <v>8453287.570034625</v>
      </c>
      <c r="S22" s="230">
        <f>'Approp Data'!BV22*(352.7/S$4)</f>
        <v>8072148.9503026875</v>
      </c>
      <c r="T22" s="230">
        <f>'Approp Data'!BW22*(352.7/T$4)</f>
        <v>7952070.9653070513</v>
      </c>
      <c r="U22" s="230">
        <f>'Approp Data'!BX22*(352.7/U$4)</f>
        <v>8075127.1623612707</v>
      </c>
      <c r="V22" s="230">
        <f>'Approp Data'!BY22*(352.7/V$4)</f>
        <v>8151553.4740000004</v>
      </c>
    </row>
    <row r="23" spans="1:22">
      <c r="A23" s="1" t="s">
        <v>25</v>
      </c>
      <c r="B23" s="65">
        <f>'Approp Data'!AQ23*(281.8/B$4)</f>
        <v>2332508.2620619605</v>
      </c>
      <c r="C23" s="65">
        <f>'Approp Data'!AR23*(281.8/C$4)</f>
        <v>2203435.6530905608</v>
      </c>
      <c r="D23" s="65">
        <f>'Approp Data'!AS23*(281.8/D$4)</f>
        <v>1883546.1654913025</v>
      </c>
      <c r="E23" s="65">
        <f>'Approp Data'!AT23*(281.8/E$4)</f>
        <v>1697458.5494407162</v>
      </c>
      <c r="F23" s="65">
        <f>'Approp Data'!AU23*(281.8/F$4)</f>
        <v>1800652.134656884</v>
      </c>
      <c r="G23" s="65">
        <f>'Approp Data'!AV23*(281.8/G$4)</f>
        <v>1866111.6652823919</v>
      </c>
      <c r="H23" s="65">
        <f>'Approp Data'!AW23*(281.8/H$4)</f>
        <v>2065046.2101935993</v>
      </c>
      <c r="I23" s="65">
        <f>'Approp Data'!AX23*(281.8/I$4)</f>
        <v>2041294.367595851</v>
      </c>
      <c r="J23" s="65">
        <f>'Approp Data'!AY23*(281.8/J$4)</f>
        <v>1959256.8783052708</v>
      </c>
      <c r="K23" s="65">
        <f>'Approp Data'!BC23*(281.8/K$4)</f>
        <v>1742463.4291836733</v>
      </c>
      <c r="L23" s="65">
        <f>'Approp Data'!BG23*(281.8/L$4)</f>
        <v>1702243.4</v>
      </c>
      <c r="M23" s="230">
        <f>'Approp Data'!BK23*(352.7/M$4)</f>
        <v>1986110.3496858531</v>
      </c>
      <c r="N23" s="230">
        <f>'Approp Data'!BQ23*(352.7/N$4)</f>
        <v>2059512.1649890859</v>
      </c>
      <c r="O23" s="230">
        <f>'Approp Data'!BR23*(352.7/O$4)</f>
        <v>2108701.1313653458</v>
      </c>
      <c r="P23" s="230">
        <f>'Approp Data'!BS23*(352.7/P$4)</f>
        <v>2082353.3221724813</v>
      </c>
      <c r="Q23" s="230">
        <f>'Approp Data'!BT23*(352.7/Q$4)</f>
        <v>2098635.1150466604</v>
      </c>
      <c r="R23" s="230">
        <f>'Approp Data'!BU23*(352.7/R$4)</f>
        <v>2277890.2470884481</v>
      </c>
      <c r="S23" s="230">
        <f>'Approp Data'!BV23*(352.7/S$4)</f>
        <v>2169172.3534190594</v>
      </c>
      <c r="T23" s="230">
        <f>'Approp Data'!BW23*(352.7/T$4)</f>
        <v>2225953.2384695029</v>
      </c>
      <c r="U23" s="230">
        <f>'Approp Data'!BX23*(352.7/U$4)</f>
        <v>2368991.1990306359</v>
      </c>
      <c r="V23" s="230">
        <f>'Approp Data'!BY23*(352.7/V$4)</f>
        <v>2475376.0469999998</v>
      </c>
    </row>
    <row r="24" spans="1:22">
      <c r="A24" s="17" t="s">
        <v>26</v>
      </c>
      <c r="B24" s="66">
        <f>'Approp Data'!AQ24*(281.8/B$4)</f>
        <v>554486.22447943117</v>
      </c>
      <c r="C24" s="66">
        <f>'Approp Data'!AR24*(281.8/C$4)</f>
        <v>529372.16962146631</v>
      </c>
      <c r="D24" s="66">
        <f>'Approp Data'!AS24*(281.8/D$4)</f>
        <v>503016.31217677484</v>
      </c>
      <c r="E24" s="66">
        <f>'Approp Data'!AT24*(281.8/E$4)</f>
        <v>445293.17315436248</v>
      </c>
      <c r="F24" s="66">
        <f>'Approp Data'!AU24*(281.8/F$4)</f>
        <v>518610.14350884769</v>
      </c>
      <c r="G24" s="66">
        <f>'Approp Data'!AV24*(281.8/G$4)</f>
        <v>487603.92205232551</v>
      </c>
      <c r="H24" s="66">
        <f>'Approp Data'!AW24*(281.8/H$4)</f>
        <v>507089.47025602526</v>
      </c>
      <c r="I24" s="66">
        <f>'Approp Data'!AX24*(281.8/I$4)</f>
        <v>608693.41298501729</v>
      </c>
      <c r="J24" s="66">
        <f>'Approp Data'!AY24*(281.8/J$4)</f>
        <v>537084.71390190336</v>
      </c>
      <c r="K24" s="66">
        <f>'Approp Data'!BC24*(281.8/K$4)</f>
        <v>497245.90195846756</v>
      </c>
      <c r="L24" s="66">
        <f>'Approp Data'!BG24*(281.8/L$4)</f>
        <v>500524.21</v>
      </c>
      <c r="M24" s="230">
        <f>'Approp Data'!BK24*(352.7/M$4)</f>
        <v>664441.67665776692</v>
      </c>
      <c r="N24" s="230">
        <f>'Approp Data'!BQ24*(352.7/N$4)</f>
        <v>657028.4677032741</v>
      </c>
      <c r="O24" s="230">
        <f>'Approp Data'!BR24*(352.7/O$4)</f>
        <v>610718.54957689729</v>
      </c>
      <c r="P24" s="230">
        <f>'Approp Data'!BS24*(352.7/P$4)</f>
        <v>581147.6332455168</v>
      </c>
      <c r="Q24" s="230">
        <f>'Approp Data'!BT24*(352.7/Q$4)</f>
        <v>548116.42658133595</v>
      </c>
      <c r="R24" s="230">
        <f>'Approp Data'!BU24*(352.7/R$4)</f>
        <v>537441.75102297764</v>
      </c>
      <c r="S24" s="230">
        <f>'Approp Data'!BV24*(352.7/S$4)</f>
        <v>507299.84097037266</v>
      </c>
      <c r="T24" s="230">
        <f>'Approp Data'!BW24*(352.7/T$4)</f>
        <v>516183.42319696519</v>
      </c>
      <c r="U24" s="230">
        <f>'Approp Data'!BX24*(352.7/U$4)</f>
        <v>528426.28368901729</v>
      </c>
      <c r="V24" s="230">
        <f>'Approp Data'!BY24*(352.7/V$4)</f>
        <v>528096.96</v>
      </c>
    </row>
    <row r="25" spans="1:22">
      <c r="A25" s="50" t="s">
        <v>27</v>
      </c>
      <c r="B25" s="65">
        <f>'Approp Data'!AQ25*(281.8/B$4)</f>
        <v>21629770.099542916</v>
      </c>
      <c r="C25" s="65">
        <f>'Approp Data'!AR25*(281.8/C$4)</f>
        <v>21431012.873981792</v>
      </c>
      <c r="D25" s="65">
        <f>'Approp Data'!AS25*(281.8/D$4)</f>
        <v>20607872.365773391</v>
      </c>
      <c r="E25" s="65">
        <f>'Approp Data'!AT25*(281.8/E$4)</f>
        <v>18723745.202684566</v>
      </c>
      <c r="F25" s="65">
        <f>'Approp Data'!AU25*(281.8/F$4)</f>
        <v>19370421.246317651</v>
      </c>
      <c r="G25" s="65">
        <f>'Approp Data'!AV25*(281.8/G$4)</f>
        <v>20865277.608622923</v>
      </c>
      <c r="H25" s="65">
        <f>'Approp Data'!AW25*(281.8/H$4)</f>
        <v>21233219.803413667</v>
      </c>
      <c r="I25" s="65">
        <f>'Approp Data'!AX25*(281.8/I$4)</f>
        <v>22070892.498316556</v>
      </c>
      <c r="J25" s="65">
        <f>'Approp Data'!AY25*(281.8/J$4)</f>
        <v>19600073.364607614</v>
      </c>
      <c r="K25" s="65">
        <f>'Approp Data'!BC25*(281.8/K$4)</f>
        <v>17597891.33564841</v>
      </c>
      <c r="L25" s="65">
        <f>'Approp Data'!BG25*(281.8/L$4)</f>
        <v>18762810.320000004</v>
      </c>
      <c r="M25" s="230">
        <f>'Approp Data'!BK25*(352.7/M$4)</f>
        <v>20205804.801404297</v>
      </c>
      <c r="N25" s="230">
        <f>'Approp Data'!BQ25*(352.7/N$4)</f>
        <v>20342150.970771141</v>
      </c>
      <c r="O25" s="230">
        <f>'Approp Data'!BR25*(352.7/O$4)</f>
        <v>21684105.100627042</v>
      </c>
      <c r="P25" s="230">
        <f>'Approp Data'!BS25*(352.7/P$4)</f>
        <v>22890401.121024132</v>
      </c>
      <c r="Q25" s="230">
        <f>'Approp Data'!BT25*(352.7/Q$4)</f>
        <v>24675278.515915629</v>
      </c>
      <c r="R25" s="230">
        <f>'Approp Data'!BU25*(352.7/R$4)</f>
        <v>24983027.683349073</v>
      </c>
      <c r="S25" s="230">
        <f>'Approp Data'!BV25*(352.7/S$4)</f>
        <v>25415156.487645689</v>
      </c>
      <c r="T25" s="230">
        <f>'Approp Data'!BW25*(352.7/T$4)</f>
        <v>26501345.112380542</v>
      </c>
      <c r="U25" s="230">
        <f>'Approp Data'!BX25*(352.7/U$4)</f>
        <v>27261507.410926007</v>
      </c>
      <c r="V25" s="230">
        <f>'Approp Data'!BY25*(352.7/V$4)</f>
        <v>25664072.078000002</v>
      </c>
    </row>
    <row r="26" spans="1:22">
      <c r="A26" s="50"/>
      <c r="B26" s="65"/>
      <c r="C26" s="65"/>
      <c r="D26" s="65"/>
      <c r="E26" s="65"/>
      <c r="F26" s="65"/>
      <c r="G26" s="65"/>
      <c r="H26" s="65"/>
      <c r="I26" s="65"/>
      <c r="J26" s="65"/>
      <c r="K26" s="65"/>
      <c r="L26" s="65"/>
      <c r="M26" s="230"/>
      <c r="N26" s="230"/>
      <c r="O26" s="230"/>
      <c r="P26" s="230"/>
      <c r="Q26" s="230"/>
      <c r="R26" s="230"/>
      <c r="S26" s="230"/>
      <c r="T26" s="230"/>
      <c r="U26" s="230"/>
      <c r="V26" s="230"/>
    </row>
    <row r="27" spans="1:22">
      <c r="A27" s="12" t="s">
        <v>28</v>
      </c>
      <c r="B27" s="65">
        <f>'Approp Data'!AQ27*(281.8/B$4)</f>
        <v>275049.10817673948</v>
      </c>
      <c r="C27" s="65">
        <f>'Approp Data'!AR27*(281.8/C$4)</f>
        <v>276407.04743651178</v>
      </c>
      <c r="D27" s="65">
        <f>'Approp Data'!AS27*(281.8/D$4)</f>
        <v>281862.26892336627</v>
      </c>
      <c r="E27" s="65">
        <f>'Approp Data'!AT27*(281.8/E$4)</f>
        <v>273913.38255033561</v>
      </c>
      <c r="F27" s="65">
        <f>'Approp Data'!AU27*(281.8/F$4)</f>
        <v>285840.30902028485</v>
      </c>
      <c r="G27" s="65">
        <f>'Approp Data'!AV27*(281.8/G$4)</f>
        <v>293941.85855481727</v>
      </c>
      <c r="H27" s="65">
        <f>'Approp Data'!AW27*(281.8/H$4)</f>
        <v>318434</v>
      </c>
      <c r="I27" s="65">
        <f>'Approp Data'!AX27*(281.8/I$4)</f>
        <v>323279.70418747596</v>
      </c>
      <c r="J27" s="65">
        <f>'Approp Data'!AY27*(281.8/J$4)</f>
        <v>328842.13653001463</v>
      </c>
      <c r="K27" s="65">
        <f>'Approp Data'!BC27*(281.8/K$4)</f>
        <v>336398.97701396345</v>
      </c>
      <c r="L27" s="65">
        <f>'Approp Data'!BG27*(281.8/L$4)</f>
        <v>342153.58799999999</v>
      </c>
      <c r="M27" s="230">
        <f>'Approp Data'!BK27*(352.7/M$4)</f>
        <v>436625.35756830795</v>
      </c>
      <c r="N27" s="230">
        <f>'Approp Data'!BQ27*(352.7/N$4)</f>
        <v>444842.15324010915</v>
      </c>
      <c r="O27" s="230">
        <f>'Approp Data'!BR27*(352.7/O$4)</f>
        <v>455579.91336467426</v>
      </c>
      <c r="P27" s="230">
        <f>'Approp Data'!BS27*(352.7/P$4)</f>
        <v>439928.10342354089</v>
      </c>
      <c r="Q27" s="230">
        <f>'Approp Data'!BT27*(352.7/Q$4)</f>
        <v>406802.79918344523</v>
      </c>
      <c r="R27" s="230">
        <f>'Approp Data'!BU27*(352.7/R$4)</f>
        <v>391312.7123072081</v>
      </c>
      <c r="S27" s="230">
        <f>'Approp Data'!BV27*(352.7/S$4)</f>
        <v>370443.69494379964</v>
      </c>
      <c r="T27" s="230">
        <f>'Approp Data'!BW27*(352.7/T$4)</f>
        <v>369903.61988128535</v>
      </c>
      <c r="U27" s="230">
        <f>'Approp Data'!BX27*(352.7/U$4)</f>
        <v>334919.50411445083</v>
      </c>
      <c r="V27" s="230">
        <f>'Approp Data'!BY27*(352.7/V$4)</f>
        <v>294153.83299999998</v>
      </c>
    </row>
    <row r="28" spans="1:22">
      <c r="A28" s="12" t="s">
        <v>29</v>
      </c>
      <c r="B28" s="65">
        <f>'Approp Data'!AQ28*(281.8/B$4)</f>
        <v>1277504.3057389539</v>
      </c>
      <c r="C28" s="65">
        <f>'Approp Data'!AR28*(281.8/C$4)</f>
        <v>1193869.2620987063</v>
      </c>
      <c r="D28" s="65">
        <f>'Approp Data'!AS28*(281.8/D$4)</f>
        <v>1138142.10719323</v>
      </c>
      <c r="E28" s="65">
        <f>'Approp Data'!AT28*(281.8/E$4)</f>
        <v>1088708.7677852351</v>
      </c>
      <c r="F28" s="65">
        <f>'Approp Data'!AU28*(281.8/F$4)</f>
        <v>1200864.0037980147</v>
      </c>
      <c r="G28" s="65">
        <f>'Approp Data'!AV28*(281.8/G$4)</f>
        <v>1255953.3433554817</v>
      </c>
      <c r="H28" s="65">
        <f>'Approp Data'!AW28*(281.8/H$4)</f>
        <v>1332454.6136704858</v>
      </c>
      <c r="I28" s="65">
        <f>'Approp Data'!AX28*(281.8/I$4)</f>
        <v>1435422.2955051861</v>
      </c>
      <c r="J28" s="65">
        <f>'Approp Data'!AY28*(281.8/J$4)</f>
        <v>1191314.5542459735</v>
      </c>
      <c r="K28" s="65">
        <f>'Approp Data'!BC28*(281.8/K$4)</f>
        <v>1098305.5618331542</v>
      </c>
      <c r="L28" s="65">
        <f>'Approp Data'!BG28*(281.8/L$4)</f>
        <v>1087837.1000000001</v>
      </c>
      <c r="M28" s="230">
        <f>'Approp Data'!BK28*(352.7/M$4)</f>
        <v>1007291.1435506241</v>
      </c>
      <c r="N28" s="230">
        <f>'Approp Data'!BQ28*(352.7/N$4)</f>
        <v>1014374.9437585266</v>
      </c>
      <c r="O28" s="230">
        <f>'Approp Data'!BR28*(352.7/O$4)</f>
        <v>1042783.961047683</v>
      </c>
      <c r="P28" s="230">
        <f>'Approp Data'!BS28*(352.7/P$4)</f>
        <v>1053120.9155852625</v>
      </c>
      <c r="Q28" s="230">
        <f>'Approp Data'!BT28*(352.7/Q$4)</f>
        <v>906355.474688399</v>
      </c>
      <c r="R28" s="230">
        <f>'Approp Data'!BU28*(352.7/R$4)</f>
        <v>955173.10324205225</v>
      </c>
      <c r="S28" s="230">
        <f>'Approp Data'!BV28*(352.7/S$4)</f>
        <v>942759.23588882107</v>
      </c>
      <c r="T28" s="230">
        <f>'Approp Data'!BW28*(352.7/T$4)</f>
        <v>950259.8499851235</v>
      </c>
      <c r="U28" s="230">
        <f>'Approp Data'!BX28*(352.7/U$4)</f>
        <v>1022565.1691907513</v>
      </c>
      <c r="V28" s="230">
        <f>'Approp Data'!BY28*(352.7/V$4)</f>
        <v>964019.8</v>
      </c>
    </row>
    <row r="29" spans="1:22">
      <c r="A29" s="12" t="s">
        <v>30</v>
      </c>
      <c r="B29" s="65">
        <f>'Approp Data'!AQ29*(281.8/B$4)</f>
        <v>12770350.207211783</v>
      </c>
      <c r="C29" s="65">
        <f>'Approp Data'!AR29*(281.8/C$4)</f>
        <v>12791751.315764256</v>
      </c>
      <c r="D29" s="65">
        <f>'Approp Data'!AS29*(281.8/D$4)</f>
        <v>12337494.146685474</v>
      </c>
      <c r="E29" s="65">
        <f>'Approp Data'!AT29*(281.8/E$4)</f>
        <v>10655371.165995527</v>
      </c>
      <c r="F29" s="65">
        <f>'Approp Data'!AU29*(281.8/F$4)</f>
        <v>11027625.764350453</v>
      </c>
      <c r="G29" s="65">
        <f>'Approp Data'!AV29*(281.8/G$4)</f>
        <v>12148442.470099667</v>
      </c>
      <c r="H29" s="65">
        <f>'Approp Data'!AW29*(281.8/H$4)</f>
        <v>12283251.157645199</v>
      </c>
      <c r="I29" s="65">
        <f>'Approp Data'!AX29*(281.8/I$4)</f>
        <v>12580035.920860546</v>
      </c>
      <c r="J29" s="65">
        <f>'Approp Data'!AY29*(281.8/J$4)</f>
        <v>10754855.947144948</v>
      </c>
      <c r="K29" s="65">
        <f>'Approp Data'!BC29*(281.8/K$4)</f>
        <v>10075916.900823487</v>
      </c>
      <c r="L29" s="65">
        <f>'Approp Data'!BG29*(281.8/L$4)</f>
        <v>11004708</v>
      </c>
      <c r="M29" s="230">
        <f>'Approp Data'!BK29*(352.7/M$4)</f>
        <v>11470091.394244105</v>
      </c>
      <c r="N29" s="230">
        <f>'Approp Data'!BQ29*(352.7/N$4)</f>
        <v>11521098.272510232</v>
      </c>
      <c r="O29" s="230">
        <f>'Approp Data'!BR29*(352.7/O$4)</f>
        <v>12478218.06850235</v>
      </c>
      <c r="P29" s="230">
        <f>'Approp Data'!BS29*(352.7/P$4)</f>
        <v>13441733.231083469</v>
      </c>
      <c r="Q29" s="230">
        <f>'Approp Data'!BT29*(352.7/Q$4)</f>
        <v>14930603.603215726</v>
      </c>
      <c r="R29" s="230">
        <f>'Approp Data'!BU29*(352.7/R$4)</f>
        <v>15056718.59332704</v>
      </c>
      <c r="S29" s="230">
        <f>'Approp Data'!BV29*(352.7/S$4)</f>
        <v>15547668.828955406</v>
      </c>
      <c r="T29" s="230">
        <f>'Approp Data'!BW29*(352.7/T$4)</f>
        <v>16301062.055678369</v>
      </c>
      <c r="U29" s="230">
        <f>'Approp Data'!BX29*(352.7/U$4)</f>
        <v>16638590.722341616</v>
      </c>
      <c r="V29" s="230">
        <f>'Approp Data'!BY29*(352.7/V$4)</f>
        <v>15096434.819</v>
      </c>
    </row>
    <row r="30" spans="1:22">
      <c r="A30" s="12" t="s">
        <v>31</v>
      </c>
      <c r="B30" s="65">
        <f>'Approp Data'!AQ30*(281.8/B$4)</f>
        <v>1068346.8786185882</v>
      </c>
      <c r="C30" s="65">
        <f>'Approp Data'!AR30*(281.8/C$4)</f>
        <v>1021891.596550072</v>
      </c>
      <c r="D30" s="65">
        <f>'Approp Data'!AS30*(281.8/D$4)</f>
        <v>908237.29290079931</v>
      </c>
      <c r="E30" s="65">
        <f>'Approp Data'!AT30*(281.8/E$4)</f>
        <v>745806.71051454148</v>
      </c>
      <c r="F30" s="65">
        <f>'Approp Data'!AU30*(281.8/F$4)</f>
        <v>727208.56901078986</v>
      </c>
      <c r="G30" s="65">
        <f>'Approp Data'!AV30*(281.8/G$4)</f>
        <v>743650.49038372084</v>
      </c>
      <c r="H30" s="65">
        <f>'Approp Data'!AW30*(281.8/H$4)</f>
        <v>768003.81259660213</v>
      </c>
      <c r="I30" s="65">
        <f>'Approp Data'!AX30*(281.8/I$4)</f>
        <v>809220.74920169031</v>
      </c>
      <c r="J30" s="65">
        <f>'Approp Data'!AY30*(281.8/J$4)</f>
        <v>703724.58996046847</v>
      </c>
      <c r="K30" s="65">
        <f>'Approp Data'!BC30*(281.8/K$4)</f>
        <v>452305.38536340848</v>
      </c>
      <c r="L30" s="65">
        <f>'Approp Data'!BG30*(281.8/L$4)</f>
        <v>676318.21600000001</v>
      </c>
      <c r="M30" s="230">
        <f>'Approp Data'!BK30*(352.7/M$4)</f>
        <v>791858.30735020805</v>
      </c>
      <c r="N30" s="230">
        <f>'Approp Data'!BQ30*(352.7/N$4)</f>
        <v>770633.835404502</v>
      </c>
      <c r="O30" s="230">
        <f>'Approp Data'!BR30*(352.7/O$4)</f>
        <v>804722.64962021494</v>
      </c>
      <c r="P30" s="230">
        <f>'Approp Data'!BS30*(352.7/P$4)</f>
        <v>895527.30033811543</v>
      </c>
      <c r="Q30" s="230">
        <f>'Approp Data'!BT30*(352.7/Q$4)</f>
        <v>974914.5902019816</v>
      </c>
      <c r="R30" s="230">
        <f>'Approp Data'!BU30*(352.7/R$4)</f>
        <v>962301.48441926355</v>
      </c>
      <c r="S30" s="230">
        <f>'Approp Data'!BV30*(352.7/S$4)</f>
        <v>963885.48111484421</v>
      </c>
      <c r="T30" s="230">
        <f>'Approp Data'!BW30*(352.7/T$4)</f>
        <v>1044429.8401639393</v>
      </c>
      <c r="U30" s="230">
        <f>'Approp Data'!BX30*(352.7/U$4)</f>
        <v>1127441.4581219652</v>
      </c>
      <c r="V30" s="230">
        <f>'Approp Data'!BY30*(352.7/V$4)</f>
        <v>1063615.314</v>
      </c>
    </row>
    <row r="31" spans="1:22">
      <c r="A31" s="12" t="s">
        <v>32</v>
      </c>
      <c r="B31" s="65">
        <f>'Approp Data'!AQ31*(281.8/B$4)</f>
        <v>485206.93245302187</v>
      </c>
      <c r="C31" s="65">
        <f>'Approp Data'!AR31*(281.8/C$4)</f>
        <v>471553.88500239584</v>
      </c>
      <c r="D31" s="65">
        <f>'Approp Data'!AS31*(281.8/D$4)</f>
        <v>489737.13305124594</v>
      </c>
      <c r="E31" s="65">
        <f>'Approp Data'!AT31*(281.8/E$4)</f>
        <v>502872.41521252802</v>
      </c>
      <c r="F31" s="65">
        <f>'Approp Data'!AU31*(281.8/F$4)</f>
        <v>498321.4009495037</v>
      </c>
      <c r="G31" s="65">
        <f>'Approp Data'!AV31*(281.8/G$4)</f>
        <v>539692.64036544843</v>
      </c>
      <c r="H31" s="65">
        <f>'Approp Data'!AW31*(281.8/H$4)</f>
        <v>560735.23745555116</v>
      </c>
      <c r="I31" s="65">
        <f>'Approp Data'!AX31*(281.8/I$4)</f>
        <v>600074.85824049171</v>
      </c>
      <c r="J31" s="65">
        <f>'Approp Data'!AY31*(281.8/J$4)</f>
        <v>623919.33847950213</v>
      </c>
      <c r="K31" s="65">
        <f>'Approp Data'!BC31*(281.8/K$4)</f>
        <v>527963.10788256349</v>
      </c>
      <c r="L31" s="65">
        <f>'Approp Data'!BG31*(281.8/L$4)</f>
        <v>489555.67700000003</v>
      </c>
      <c r="M31" s="230">
        <f>'Approp Data'!BK31*(352.7/M$4)</f>
        <v>626553.56890395284</v>
      </c>
      <c r="N31" s="230">
        <f>'Approp Data'!BQ31*(352.7/N$4)</f>
        <v>632958.94940586621</v>
      </c>
      <c r="O31" s="230">
        <f>'Approp Data'!BR31*(352.7/O$4)</f>
        <v>628166.40539355273</v>
      </c>
      <c r="P31" s="230">
        <f>'Approp Data'!BS31*(352.7/P$4)</f>
        <v>653287.6722627976</v>
      </c>
      <c r="Q31" s="230">
        <f>'Approp Data'!BT31*(352.7/Q$4)</f>
        <v>680768.54905241309</v>
      </c>
      <c r="R31" s="230">
        <f>'Approp Data'!BU31*(352.7/R$4)</f>
        <v>741011.93138180673</v>
      </c>
      <c r="S31" s="230">
        <f>'Approp Data'!BV31*(352.7/S$4)</f>
        <v>772103.14109224197</v>
      </c>
      <c r="T31" s="230">
        <f>'Approp Data'!BW31*(352.7/T$4)</f>
        <v>816790.49999315676</v>
      </c>
      <c r="U31" s="230">
        <f>'Approp Data'!BX31*(352.7/U$4)</f>
        <v>782356.56202803459</v>
      </c>
      <c r="V31" s="230">
        <f>'Approp Data'!BY31*(352.7/V$4)</f>
        <v>829297.80900000001</v>
      </c>
    </row>
    <row r="32" spans="1:22">
      <c r="A32" s="12" t="s">
        <v>33</v>
      </c>
      <c r="B32" s="65">
        <f>'Approp Data'!AQ32*(281.8/B$4)</f>
        <v>421699.60284408333</v>
      </c>
      <c r="C32" s="65">
        <f>'Approp Data'!AR32*(281.8/C$4)</f>
        <v>436294.45328222332</v>
      </c>
      <c r="D32" s="65">
        <f>'Approp Data'!AS32*(281.8/D$4)</f>
        <v>409583.77997179131</v>
      </c>
      <c r="E32" s="65">
        <f>'Approp Data'!AT32*(281.8/E$4)</f>
        <v>401994.3194630873</v>
      </c>
      <c r="F32" s="65">
        <f>'Approp Data'!AU32*(281.8/F$4)</f>
        <v>426838.45861027198</v>
      </c>
      <c r="G32" s="65">
        <f>'Approp Data'!AV32*(281.8/G$4)</f>
        <v>424896.82292358804</v>
      </c>
      <c r="H32" s="65">
        <f>'Approp Data'!AW32*(281.8/H$4)</f>
        <v>417836.25001975504</v>
      </c>
      <c r="I32" s="65">
        <f>'Approp Data'!AX32*(281.8/I$4)</f>
        <v>444509.56619285437</v>
      </c>
      <c r="J32" s="65">
        <f>'Approp Data'!AY32*(281.8/J$4)</f>
        <v>429603.79055636894</v>
      </c>
      <c r="K32" s="65">
        <f>'Approp Data'!BC32*(281.8/K$4)</f>
        <v>355189.98216970998</v>
      </c>
      <c r="L32" s="65">
        <f>'Approp Data'!BG32*(281.8/L$4)</f>
        <v>343297</v>
      </c>
      <c r="M32" s="230">
        <f>'Approp Data'!BK32*(352.7/M$4)</f>
        <v>408062.64882108179</v>
      </c>
      <c r="N32" s="230">
        <f>'Approp Data'!BQ32*(352.7/N$4)</f>
        <v>433141.10218281031</v>
      </c>
      <c r="O32" s="230">
        <f>'Approp Data'!BR32*(352.7/O$4)</f>
        <v>443708.08821356611</v>
      </c>
      <c r="P32" s="230">
        <f>'Approp Data'!BS32*(352.7/P$4)</f>
        <v>461666.01525921101</v>
      </c>
      <c r="Q32" s="230">
        <f>'Approp Data'!BT32*(352.7/Q$4)</f>
        <v>472347.13451581984</v>
      </c>
      <c r="R32" s="230">
        <f>'Approp Data'!BU32*(352.7/R$4)</f>
        <v>511035.32294617564</v>
      </c>
      <c r="S32" s="230">
        <f>'Approp Data'!BV32*(352.7/S$4)</f>
        <v>516012.70412339648</v>
      </c>
      <c r="T32" s="230">
        <f>'Approp Data'!BW32*(352.7/T$4)</f>
        <v>527795.87393632845</v>
      </c>
      <c r="U32" s="230">
        <f>'Approp Data'!BX32*(352.7/U$4)</f>
        <v>531493.41589595366</v>
      </c>
      <c r="V32" s="230">
        <f>'Approp Data'!BY32*(352.7/V$4)</f>
        <v>543739</v>
      </c>
    </row>
    <row r="33" spans="1:22">
      <c r="A33" s="12" t="s">
        <v>34</v>
      </c>
      <c r="B33" s="65">
        <f>'Approp Data'!AQ33*(281.8/B$4)</f>
        <v>202778.64296597257</v>
      </c>
      <c r="C33" s="65">
        <f>'Approp Data'!AR33*(281.8/C$4)</f>
        <v>202320.78773358889</v>
      </c>
      <c r="D33" s="65">
        <f>'Approp Data'!AS33*(281.8/D$4)</f>
        <v>193476.1692524683</v>
      </c>
      <c r="E33" s="65">
        <f>'Approp Data'!AT33*(281.8/E$4)</f>
        <v>189853.76644295303</v>
      </c>
      <c r="F33" s="65">
        <f>'Approp Data'!AU33*(281.8/F$4)</f>
        <v>185574.48252050066</v>
      </c>
      <c r="G33" s="65">
        <f>'Approp Data'!AV33*(281.8/G$4)</f>
        <v>202183.30813953487</v>
      </c>
      <c r="H33" s="65">
        <f>'Approp Data'!AW33*(281.8/H$4)</f>
        <v>190800.85785776371</v>
      </c>
      <c r="I33" s="65">
        <f>'Approp Data'!AX33*(281.8/I$4)</f>
        <v>212782.14592393392</v>
      </c>
      <c r="J33" s="65">
        <f>'Approp Data'!AY33*(281.8/J$4)</f>
        <v>214002.35482430455</v>
      </c>
      <c r="K33" s="65">
        <f>'Approp Data'!BC33*(281.8/K$4)</f>
        <v>173049.06068098816</v>
      </c>
      <c r="L33" s="65">
        <f>'Approp Data'!BG33*(281.8/L$4)</f>
        <v>172375.27600000001</v>
      </c>
      <c r="M33" s="230">
        <f>'Approp Data'!BK33*(352.7/M$4)</f>
        <v>247165.55115533981</v>
      </c>
      <c r="N33" s="230">
        <f>'Approp Data'!BQ33*(352.7/N$4)</f>
        <v>243218.42788506139</v>
      </c>
      <c r="O33" s="230">
        <f>'Approp Data'!BR33*(352.7/O$4)</f>
        <v>268802.11402216251</v>
      </c>
      <c r="P33" s="230">
        <f>'Approp Data'!BS33*(352.7/P$4)</f>
        <v>277099.03904597327</v>
      </c>
      <c r="Q33" s="230">
        <f>'Approp Data'!BT33*(352.7/Q$4)</f>
        <v>280984.73123394058</v>
      </c>
      <c r="R33" s="230">
        <f>'Approp Data'!BU33*(352.7/R$4)</f>
        <v>280169.47088448226</v>
      </c>
      <c r="S33" s="230">
        <f>'Approp Data'!BV33*(352.7/S$4)</f>
        <v>260155.14610934636</v>
      </c>
      <c r="T33" s="230">
        <f>'Approp Data'!BW33*(352.7/T$4)</f>
        <v>256659.63049271051</v>
      </c>
      <c r="U33" s="230">
        <f>'Approp Data'!BX33*(352.7/U$4)</f>
        <v>263646.95436936413</v>
      </c>
      <c r="V33" s="230">
        <f>'Approp Data'!BY33*(352.7/V$4)</f>
        <v>273759.31099999999</v>
      </c>
    </row>
    <row r="34" spans="1:22">
      <c r="A34" s="12" t="s">
        <v>35</v>
      </c>
      <c r="B34" s="65">
        <f>'Approp Data'!AQ34*(281.8/B$4)</f>
        <v>453128.38902996446</v>
      </c>
      <c r="C34" s="65">
        <f>'Approp Data'!AR34*(281.8/C$4)</f>
        <v>468332.15620507911</v>
      </c>
      <c r="D34" s="65">
        <f>'Approp Data'!AS34*(281.8/D$4)</f>
        <v>490987.81100141048</v>
      </c>
      <c r="E34" s="65">
        <f>'Approp Data'!AT34*(281.8/E$4)</f>
        <v>609159.55794183456</v>
      </c>
      <c r="F34" s="65">
        <f>'Approp Data'!AU34*(281.8/F$4)</f>
        <v>610575.44337246439</v>
      </c>
      <c r="G34" s="65">
        <f>'Approp Data'!AV34*(281.8/G$4)</f>
        <v>650130.81167607976</v>
      </c>
      <c r="H34" s="65">
        <f>'Approp Data'!AW34*(281.8/H$4)</f>
        <v>661106.27267562237</v>
      </c>
      <c r="I34" s="65">
        <f>'Approp Data'!AX34*(281.8/I$4)</f>
        <v>671245.41423664999</v>
      </c>
      <c r="J34" s="65">
        <f>'Approp Data'!AY34*(281.8/J$4)</f>
        <v>642845.69694070274</v>
      </c>
      <c r="K34" s="65">
        <f>'Approp Data'!BC34*(281.8/K$4)</f>
        <v>400034.20650411741</v>
      </c>
      <c r="L34" s="65">
        <f>'Approp Data'!BG34*(281.8/L$4)</f>
        <v>550168.60400000005</v>
      </c>
      <c r="M34" s="230">
        <f>'Approp Data'!BK34*(352.7/M$4)</f>
        <v>578638.74681067967</v>
      </c>
      <c r="N34" s="230">
        <f>'Approp Data'!BQ34*(352.7/N$4)</f>
        <v>568227.14732571621</v>
      </c>
      <c r="O34" s="230">
        <f>'Approp Data'!BR34*(352.7/O$4)</f>
        <v>576997.35263062455</v>
      </c>
      <c r="P34" s="230">
        <f>'Approp Data'!BS34*(352.7/P$4)</f>
        <v>566664.15666840563</v>
      </c>
      <c r="Q34" s="230">
        <f>'Approp Data'!BT34*(352.7/Q$4)</f>
        <v>607118.79236337496</v>
      </c>
      <c r="R34" s="230">
        <f>'Approp Data'!BU34*(352.7/R$4)</f>
        <v>633858.62952470884</v>
      </c>
      <c r="S34" s="230">
        <f>'Approp Data'!BV34*(352.7/S$4)</f>
        <v>670087.99164172262</v>
      </c>
      <c r="T34" s="230">
        <f>'Approp Data'!BW34*(352.7/T$4)</f>
        <v>687700.19701547152</v>
      </c>
      <c r="U34" s="230">
        <f>'Approp Data'!BX34*(352.7/U$4)</f>
        <v>714604.89202052029</v>
      </c>
      <c r="V34" s="230">
        <f>'Approp Data'!BY34*(352.7/V$4)</f>
        <v>576049.87899999996</v>
      </c>
    </row>
    <row r="35" spans="1:22">
      <c r="A35" s="12" t="s">
        <v>36</v>
      </c>
      <c r="B35" s="65">
        <f>'Approp Data'!AQ35*(281.8/B$4)</f>
        <v>813334.33722701878</v>
      </c>
      <c r="C35" s="65">
        <f>'Approp Data'!AR35*(281.8/C$4)</f>
        <v>817170.04024916154</v>
      </c>
      <c r="D35" s="65">
        <f>'Approp Data'!AS35*(281.8/D$4)</f>
        <v>806939.00329102029</v>
      </c>
      <c r="E35" s="65">
        <f>'Approp Data'!AT35*(281.8/E$4)</f>
        <v>813243.27874720364</v>
      </c>
      <c r="F35" s="65">
        <f>'Approp Data'!AU35*(281.8/F$4)</f>
        <v>927227.05046698323</v>
      </c>
      <c r="G35" s="65">
        <f>'Approp Data'!AV35*(281.8/G$4)</f>
        <v>979644.49604900333</v>
      </c>
      <c r="H35" s="65">
        <f>'Approp Data'!AW35*(281.8/H$4)</f>
        <v>1062938.354721454</v>
      </c>
      <c r="I35" s="65">
        <f>'Approp Data'!AX35*(281.8/I$4)</f>
        <v>1100330.9188766808</v>
      </c>
      <c r="J35" s="65">
        <f>'Approp Data'!AY35*(281.8/J$4)</f>
        <v>1025330.7956442167</v>
      </c>
      <c r="K35" s="65">
        <f>'Approp Data'!BC35*(281.8/K$4)</f>
        <v>939607.37853634078</v>
      </c>
      <c r="L35" s="65">
        <f>'Approp Data'!BG35*(281.8/L$4)</f>
        <v>835346.31400000001</v>
      </c>
      <c r="M35" s="230">
        <f>'Approp Data'!BK35*(352.7/M$4)</f>
        <v>977106.56024098478</v>
      </c>
      <c r="N35" s="230">
        <f>'Approp Data'!BQ35*(352.7/N$4)</f>
        <v>1001582.4461913368</v>
      </c>
      <c r="O35" s="230">
        <f>'Approp Data'!BR35*(352.7/O$4)</f>
        <v>1014059.8882887844</v>
      </c>
      <c r="P35" s="230">
        <f>'Approp Data'!BS35*(352.7/P$4)</f>
        <v>1034180.3804929899</v>
      </c>
      <c r="Q35" s="230">
        <f>'Approp Data'!BT35*(352.7/Q$4)</f>
        <v>1020314.4520715885</v>
      </c>
      <c r="R35" s="230">
        <f>'Approp Data'!BU35*(352.7/R$4)</f>
        <v>948979.48253068933</v>
      </c>
      <c r="S35" s="230">
        <f>'Approp Data'!BV35*(352.7/S$4)</f>
        <v>900867.3310934637</v>
      </c>
      <c r="T35" s="230">
        <f>'Approp Data'!BW35*(352.7/T$4)</f>
        <v>911511.54168402264</v>
      </c>
      <c r="U35" s="230">
        <f>'Approp Data'!BX35*(352.7/U$4)</f>
        <v>950360.0378323698</v>
      </c>
      <c r="V35" s="230">
        <f>'Approp Data'!BY35*(352.7/V$4)</f>
        <v>891838.36499999999</v>
      </c>
    </row>
    <row r="36" spans="1:22">
      <c r="A36" s="12" t="s">
        <v>37</v>
      </c>
      <c r="B36" s="65">
        <f>'Approp Data'!AQ36*(281.8/B$4)</f>
        <v>952861.83240223466</v>
      </c>
      <c r="C36" s="65">
        <f>'Approp Data'!AR36*(281.8/C$4)</f>
        <v>833678.36224245338</v>
      </c>
      <c r="D36" s="65">
        <f>'Approp Data'!AS36*(281.8/D$4)</f>
        <v>676949.31358721212</v>
      </c>
      <c r="E36" s="65">
        <f>'Approp Data'!AT36*(281.8/E$4)</f>
        <v>736367.98657718126</v>
      </c>
      <c r="F36" s="65">
        <f>'Approp Data'!AU36*(281.8/F$4)</f>
        <v>712405.39973845496</v>
      </c>
      <c r="G36" s="65">
        <f>'Approp Data'!AV36*(281.8/G$4)</f>
        <v>727055.26380813948</v>
      </c>
      <c r="H36" s="65">
        <f>'Approp Data'!AW36*(281.8/H$4)</f>
        <v>713667.20785381272</v>
      </c>
      <c r="I36" s="65">
        <f>'Approp Data'!AX36*(281.8/I$4)</f>
        <v>785707.6787330003</v>
      </c>
      <c r="J36" s="65">
        <f>'Approp Data'!AY36*(281.8/J$4)</f>
        <v>709060.96394436306</v>
      </c>
      <c r="K36" s="65">
        <f>'Approp Data'!BC36*(281.8/K$4)</f>
        <v>648661.09289652691</v>
      </c>
      <c r="L36" s="65">
        <f>'Approp Data'!BG36*(281.8/L$4)</f>
        <v>626985.00199999998</v>
      </c>
      <c r="M36" s="230">
        <f>'Approp Data'!BK36*(352.7/M$4)</f>
        <v>692230.75678848813</v>
      </c>
      <c r="N36" s="230">
        <f>'Approp Data'!BQ36*(352.7/N$4)</f>
        <v>698545.21415040921</v>
      </c>
      <c r="O36" s="230">
        <f>'Approp Data'!BR36*(352.7/O$4)</f>
        <v>747470.48947280052</v>
      </c>
      <c r="P36" s="230">
        <f>'Approp Data'!BS36*(352.7/P$4)</f>
        <v>798538.41358689277</v>
      </c>
      <c r="Q36" s="230">
        <f>'Approp Data'!BT36*(352.7/Q$4)</f>
        <v>874512.7594435924</v>
      </c>
      <c r="R36" s="230">
        <f>'Approp Data'!BU36*(352.7/R$4)</f>
        <v>906698.77903682727</v>
      </c>
      <c r="S36" s="230">
        <f>'Approp Data'!BV36*(352.7/S$4)</f>
        <v>904846.12104886991</v>
      </c>
      <c r="T36" s="230">
        <f>'Approp Data'!BW36*(352.7/T$4)</f>
        <v>924444.519692651</v>
      </c>
      <c r="U36" s="230">
        <f>'Approp Data'!BX36*(352.7/U$4)</f>
        <v>979028.75886329473</v>
      </c>
      <c r="V36" s="230">
        <f>'Approp Data'!BY36*(352.7/V$4)</f>
        <v>997957.45200000005</v>
      </c>
    </row>
    <row r="37" spans="1:22">
      <c r="A37" s="12" t="s">
        <v>38</v>
      </c>
      <c r="B37" s="65">
        <f>'Approp Data'!AQ37*(281.8/B$4)</f>
        <v>783581.46673438302</v>
      </c>
      <c r="C37" s="65">
        <f>'Approp Data'!AR37*(281.8/C$4)</f>
        <v>848008.70915189269</v>
      </c>
      <c r="D37" s="65">
        <f>'Approp Data'!AS37*(281.8/D$4)</f>
        <v>797686.10625293851</v>
      </c>
      <c r="E37" s="65">
        <f>'Approp Data'!AT37*(281.8/E$4)</f>
        <v>760539.74407158839</v>
      </c>
      <c r="F37" s="65">
        <f>'Approp Data'!AU37*(281.8/F$4)</f>
        <v>786337.54164868372</v>
      </c>
      <c r="G37" s="65">
        <f>'Approp Data'!AV37*(281.8/G$4)</f>
        <v>807750.2093023255</v>
      </c>
      <c r="H37" s="65">
        <f>'Approp Data'!AW37*(281.8/H$4)</f>
        <v>799649.08526274201</v>
      </c>
      <c r="I37" s="65">
        <f>'Approp Data'!AX37*(281.8/I$4)</f>
        <v>879434.14329619671</v>
      </c>
      <c r="J37" s="65">
        <f>'Approp Data'!AY37*(281.8/J$4)</f>
        <v>772533.76098096627</v>
      </c>
      <c r="K37" s="65">
        <f>'Approp Data'!BC37*(281.8/K$4)</f>
        <v>693323.44675975642</v>
      </c>
      <c r="L37" s="65">
        <f>'Approp Data'!BG37*(281.8/L$4)</f>
        <v>696896.522</v>
      </c>
      <c r="M37" s="230">
        <f>'Approp Data'!BK37*(352.7/M$4)</f>
        <v>891438.97718446597</v>
      </c>
      <c r="N37" s="230">
        <f>'Approp Data'!BQ37*(352.7/N$4)</f>
        <v>900707.02353342425</v>
      </c>
      <c r="O37" s="230">
        <f>'Approp Data'!BR37*(352.7/O$4)</f>
        <v>945522.85003357951</v>
      </c>
      <c r="P37" s="230">
        <f>'Approp Data'!BS37*(352.7/P$4)</f>
        <v>1020911.0222041083</v>
      </c>
      <c r="Q37" s="230">
        <f>'Approp Data'!BT37*(352.7/Q$4)</f>
        <v>1051958.4661233623</v>
      </c>
      <c r="R37" s="230">
        <f>'Approp Data'!BU37*(352.7/R$4)</f>
        <v>1086480.3046899592</v>
      </c>
      <c r="S37" s="230">
        <f>'Approp Data'!BV37*(352.7/S$4)</f>
        <v>1109524.9311850946</v>
      </c>
      <c r="T37" s="230">
        <f>'Approp Data'!BW37*(352.7/T$4)</f>
        <v>1168990.3071704849</v>
      </c>
      <c r="U37" s="230">
        <f>'Approp Data'!BX37*(352.7/U$4)</f>
        <v>1250211.4086705202</v>
      </c>
      <c r="V37" s="230">
        <f>'Approp Data'!BY37*(352.7/V$4)</f>
        <v>1212585.6000000001</v>
      </c>
    </row>
    <row r="38" spans="1:22">
      <c r="A38" s="12" t="s">
        <v>39</v>
      </c>
      <c r="B38" s="65">
        <f>'Approp Data'!AQ38*(281.8/B$4)</f>
        <v>1909071.2026409346</v>
      </c>
      <c r="C38" s="65">
        <f>'Approp Data'!AR38*(281.8/C$4)</f>
        <v>1851104.6372783901</v>
      </c>
      <c r="D38" s="65">
        <f>'Approp Data'!AS38*(281.8/D$4)</f>
        <v>1822457.7019275979</v>
      </c>
      <c r="E38" s="65">
        <f>'Approp Data'!AT38*(281.8/E$4)</f>
        <v>1695466.4062639822</v>
      </c>
      <c r="F38" s="65">
        <f>'Approp Data'!AU38*(281.8/F$4)</f>
        <v>1716905.1152352181</v>
      </c>
      <c r="G38" s="65">
        <f>'Approp Data'!AV38*(281.8/G$4)</f>
        <v>1797913.2566445181</v>
      </c>
      <c r="H38" s="65">
        <f>'Approp Data'!AW38*(281.8/H$4)</f>
        <v>1816011.166337416</v>
      </c>
      <c r="I38" s="65">
        <f>'Approp Data'!AX38*(281.8/I$4)</f>
        <v>1914346.5378409526</v>
      </c>
      <c r="J38" s="65">
        <f>'Approp Data'!AY38*(281.8/J$4)</f>
        <v>1866406.1661786237</v>
      </c>
      <c r="K38" s="65">
        <f>'Approp Data'!BC38*(281.8/K$4)</f>
        <v>1586516.8478338702</v>
      </c>
      <c r="L38" s="65">
        <f>'Approp Data'!BG38*(281.8/L$4)</f>
        <v>1592882</v>
      </c>
      <c r="M38" s="230">
        <f>'Approp Data'!BK38*(352.7/M$4)</f>
        <v>1665397.0575589458</v>
      </c>
      <c r="N38" s="230">
        <f>'Approp Data'!BQ38*(352.7/N$4)</f>
        <v>1651456.4004092768</v>
      </c>
      <c r="O38" s="230">
        <f>'Approp Data'!BR38*(352.7/O$4)</f>
        <v>1860388.2770315649</v>
      </c>
      <c r="P38" s="230">
        <f>'Approp Data'!BS38*(352.7/P$4)</f>
        <v>1817836.7297032932</v>
      </c>
      <c r="Q38" s="230">
        <f>'Approp Data'!BT38*(352.7/Q$4)</f>
        <v>1996133.209971237</v>
      </c>
      <c r="R38" s="230">
        <f>'Approp Data'!BU38*(352.7/R$4)</f>
        <v>2085022.0749134405</v>
      </c>
      <c r="S38" s="230">
        <f>'Approp Data'!BV38*(352.7/S$4)</f>
        <v>2054159.7037263287</v>
      </c>
      <c r="T38" s="230">
        <f>'Approp Data'!BW38*(352.7/T$4)</f>
        <v>2137992.6834275513</v>
      </c>
      <c r="U38" s="230">
        <f>'Approp Data'!BX38*(352.7/U$4)</f>
        <v>2268927.2549132947</v>
      </c>
      <c r="V38" s="230">
        <f>'Approp Data'!BY38*(352.7/V$4)</f>
        <v>2532098.2629999998</v>
      </c>
    </row>
    <row r="39" spans="1:22">
      <c r="A39" s="21" t="s">
        <v>40</v>
      </c>
      <c r="B39" s="66">
        <f>'Approp Data'!AQ39*(281.8/B$4)</f>
        <v>216857.1934992382</v>
      </c>
      <c r="C39" s="66">
        <f>'Approp Data'!AR39*(281.8/C$4)</f>
        <v>218630.62098706278</v>
      </c>
      <c r="D39" s="66">
        <f>'Approp Data'!AS39*(281.8/D$4)</f>
        <v>254319.53173483783</v>
      </c>
      <c r="E39" s="66">
        <f>'Approp Data'!AT39*(281.8/E$4)</f>
        <v>250447.70111856825</v>
      </c>
      <c r="F39" s="66">
        <f>'Approp Data'!AU39*(281.8/F$4)</f>
        <v>264697.70759602939</v>
      </c>
      <c r="G39" s="66">
        <f>'Approp Data'!AV39*(281.8/G$4)</f>
        <v>294022.63732059801</v>
      </c>
      <c r="H39" s="66">
        <f>'Approp Data'!AW39*(281.8/H$4)</f>
        <v>308331.78731726593</v>
      </c>
      <c r="I39" s="66">
        <f>'Approp Data'!AX39*(281.8/I$4)</f>
        <v>314502.56522089895</v>
      </c>
      <c r="J39" s="66">
        <f>'Approp Data'!AY39*(281.8/J$4)</f>
        <v>337633.26917715959</v>
      </c>
      <c r="K39" s="66">
        <f>'Approp Data'!BC39*(281.8/K$4)</f>
        <v>310619.38735051919</v>
      </c>
      <c r="L39" s="66">
        <f>'Approp Data'!BG39*(281.8/L$4)</f>
        <v>344287.02100000001</v>
      </c>
      <c r="M39" s="230">
        <f>'Approp Data'!BK39*(352.7/M$4)</f>
        <v>413344.73122711515</v>
      </c>
      <c r="N39" s="230">
        <f>'Approp Data'!BQ39*(352.7/N$4)</f>
        <v>461365.05477387452</v>
      </c>
      <c r="O39" s="230">
        <f>'Approp Data'!BR39*(352.7/O$4)</f>
        <v>417685.04300548689</v>
      </c>
      <c r="P39" s="230">
        <f>'Approp Data'!BS39*(352.7/P$4)</f>
        <v>429908.14137006848</v>
      </c>
      <c r="Q39" s="230">
        <f>'Approp Data'!BT39*(352.7/Q$4)</f>
        <v>472463.9538507511</v>
      </c>
      <c r="R39" s="230">
        <f>'Approp Data'!BU39*(352.7/R$4)</f>
        <v>424265.79414542025</v>
      </c>
      <c r="S39" s="230">
        <f>'Approp Data'!BV39*(352.7/S$4)</f>
        <v>402642.17672235798</v>
      </c>
      <c r="T39" s="230">
        <f>'Approp Data'!BW39*(352.7/T$4)</f>
        <v>403804.49325944658</v>
      </c>
      <c r="U39" s="230">
        <f>'Approp Data'!BX39*(352.7/U$4)</f>
        <v>397361.2725638728</v>
      </c>
      <c r="V39" s="230">
        <f>'Approp Data'!BY39*(352.7/V$4)</f>
        <v>388522.63299999997</v>
      </c>
    </row>
    <row r="40" spans="1:22">
      <c r="A40" s="50" t="s">
        <v>41</v>
      </c>
      <c r="B40" s="65">
        <f>'Approp Data'!AQ40*(281.8/B$4)</f>
        <v>20372608.633824278</v>
      </c>
      <c r="C40" s="65">
        <f>'Approp Data'!AR40*(281.8/C$4)</f>
        <v>19546883.491135605</v>
      </c>
      <c r="D40" s="65">
        <f>'Approp Data'!AS40*(281.8/D$4)</f>
        <v>18601930.669487543</v>
      </c>
      <c r="E40" s="65">
        <f>'Approp Data'!AT40*(281.8/E$4)</f>
        <v>17190904.50469799</v>
      </c>
      <c r="F40" s="65">
        <f>'Approp Data'!AU40*(281.8/F$4)</f>
        <v>16818153.069912821</v>
      </c>
      <c r="G40" s="65">
        <f>'Approp Data'!AV40*(281.8/G$4)</f>
        <v>16534396.469249168</v>
      </c>
      <c r="H40" s="65">
        <f>'Approp Data'!AW40*(281.8/H$4)</f>
        <v>16350791.838593442</v>
      </c>
      <c r="I40" s="65">
        <f>'Approp Data'!AX40*(281.8/I$4)</f>
        <v>16704496.205142526</v>
      </c>
      <c r="J40" s="65">
        <f>'Approp Data'!AY40*(281.8/J$4)</f>
        <v>16321673.217144927</v>
      </c>
      <c r="K40" s="65">
        <f>'Approp Data'!BC40*(281.8/K$4)</f>
        <v>15243178.690998925</v>
      </c>
      <c r="L40" s="65">
        <f>'Approp Data'!BG40*(281.8/L$4)</f>
        <v>15015774.610000001</v>
      </c>
      <c r="M40" s="230">
        <f>'Approp Data'!BK40*(352.7/M$4)</f>
        <v>18015893.904885922</v>
      </c>
      <c r="N40" s="230">
        <f>'Approp Data'!BQ40*(352.7/N$4)</f>
        <v>17969234.832976464</v>
      </c>
      <c r="O40" s="230">
        <f>'Approp Data'!BR40*(352.7/O$4)</f>
        <v>18850186.166734386</v>
      </c>
      <c r="P40" s="230">
        <f>'Approp Data'!BS40*(352.7/P$4)</f>
        <v>19791046.350924034</v>
      </c>
      <c r="Q40" s="230">
        <f>'Approp Data'!BT40*(352.7/Q$4)</f>
        <v>15386161.266377121</v>
      </c>
      <c r="R40" s="230">
        <f>'Approp Data'!BU40*(352.7/R$4)</f>
        <v>19428692.096946806</v>
      </c>
      <c r="S40" s="230">
        <f>'Approp Data'!BV40*(352.7/S$4)</f>
        <v>18527919.155797798</v>
      </c>
      <c r="T40" s="230">
        <f>'Approp Data'!BW40*(352.7/T$4)</f>
        <v>18414045.583839931</v>
      </c>
      <c r="U40" s="230">
        <f>'Approp Data'!BX40*(352.7/U$4)</f>
        <v>18621176.161162715</v>
      </c>
      <c r="V40" s="230">
        <f>'Approp Data'!BY40*(352.7/V$4)</f>
        <v>18833062.680000003</v>
      </c>
    </row>
    <row r="41" spans="1:22">
      <c r="A41" s="50"/>
      <c r="B41" s="65"/>
      <c r="C41" s="65"/>
      <c r="D41" s="65"/>
      <c r="E41" s="65"/>
      <c r="F41" s="65"/>
      <c r="G41" s="65"/>
      <c r="H41" s="65"/>
      <c r="I41" s="65"/>
      <c r="J41" s="65"/>
      <c r="K41" s="65"/>
      <c r="L41" s="65"/>
      <c r="M41" s="230"/>
      <c r="N41" s="230"/>
      <c r="O41" s="230"/>
      <c r="P41" s="230"/>
      <c r="Q41" s="230"/>
      <c r="R41" s="230"/>
      <c r="S41" s="230"/>
      <c r="T41" s="230"/>
      <c r="U41" s="230"/>
      <c r="V41" s="230"/>
    </row>
    <row r="42" spans="1:22">
      <c r="A42" s="12" t="s">
        <v>42</v>
      </c>
      <c r="B42" s="65">
        <f>'Approp Data'!AQ42*(281.8/B$4)</f>
        <v>3892437.9949212801</v>
      </c>
      <c r="C42" s="65">
        <f>'Approp Data'!AR42*(281.8/C$4)</f>
        <v>3921413.7575467182</v>
      </c>
      <c r="D42" s="65">
        <f>'Approp Data'!AS42*(281.8/D$4)</f>
        <v>3661620.6986365779</v>
      </c>
      <c r="E42" s="65">
        <f>'Approp Data'!AT42*(281.8/E$4)</f>
        <v>3405756.6272930652</v>
      </c>
      <c r="F42" s="65">
        <f>'Approp Data'!AU42*(281.8/F$4)</f>
        <v>3266691.6411739322</v>
      </c>
      <c r="G42" s="65">
        <f>'Approp Data'!AV42*(281.8/G$4)</f>
        <v>3090012.5816154485</v>
      </c>
      <c r="H42" s="65">
        <f>'Approp Data'!AW42*(281.8/H$4)</f>
        <v>3171090.1670485977</v>
      </c>
      <c r="I42" s="65">
        <f>'Approp Data'!AX42*(281.8/I$4)</f>
        <v>3192180.27575874</v>
      </c>
      <c r="J42" s="65">
        <f>'Approp Data'!AY42*(281.8/J$4)</f>
        <v>3089755.3926903368</v>
      </c>
      <c r="K42" s="65">
        <f>'Approp Data'!BC42*(281.8/K$4)</f>
        <v>3320767.0177586824</v>
      </c>
      <c r="L42" s="65">
        <f>'Approp Data'!BG42*(281.8/L$4)</f>
        <v>3251432.4</v>
      </c>
      <c r="M42" s="230">
        <f>'Approp Data'!BK42*(352.7/M$4)</f>
        <v>4395872.4142510407</v>
      </c>
      <c r="N42" s="230">
        <f>'Approp Data'!BQ42*(352.7/N$4)</f>
        <v>4290492.2883356074</v>
      </c>
      <c r="O42" s="230">
        <f>'Approp Data'!BR42*(352.7/O$4)</f>
        <v>4835683.401443922</v>
      </c>
      <c r="P42" s="230">
        <f>'Approp Data'!BS42*(352.7/P$4)</f>
        <v>5684542.3739158791</v>
      </c>
      <c r="Q42" s="230">
        <f>'Approp Data'!BT42*(352.7/Q$4)</f>
        <v>920876.14157877932</v>
      </c>
      <c r="R42" s="230">
        <f>'Approp Data'!BU42*(352.7/R$4)</f>
        <v>5034804.1567516532</v>
      </c>
      <c r="S42" s="230">
        <f>'Approp Data'!BV42*(352.7/S$4)</f>
        <v>4461294.4983708002</v>
      </c>
      <c r="T42" s="230">
        <f>'Approp Data'!BW42*(352.7/T$4)</f>
        <v>4465486.8908381434</v>
      </c>
      <c r="U42" s="230">
        <f>'Approp Data'!BX42*(352.7/U$4)</f>
        <v>4653119.9676742768</v>
      </c>
      <c r="V42" s="230">
        <f>'Approp Data'!BY42*(352.7/V$4)</f>
        <v>4777133.9220000003</v>
      </c>
    </row>
    <row r="43" spans="1:22">
      <c r="A43" s="12" t="s">
        <v>43</v>
      </c>
      <c r="B43" s="65">
        <f>'Approp Data'!AQ43*(281.8/B$4)</f>
        <v>1836490.1706449976</v>
      </c>
      <c r="C43" s="65">
        <f>'Approp Data'!AR43*(281.8/C$4)</f>
        <v>1783956.0316243414</v>
      </c>
      <c r="D43" s="65">
        <f>'Approp Data'!AS43*(281.8/D$4)</f>
        <v>1757682.1231781854</v>
      </c>
      <c r="E43" s="65">
        <f>'Approp Data'!AT43*(281.8/E$4)</f>
        <v>1715157.1024608503</v>
      </c>
      <c r="F43" s="65">
        <f>'Approp Data'!AU43*(281.8/F$4)</f>
        <v>1723976.7323823911</v>
      </c>
      <c r="G43" s="65">
        <f>'Approp Data'!AV43*(281.8/G$4)</f>
        <v>1673976.2591362125</v>
      </c>
      <c r="H43" s="65">
        <f>'Approp Data'!AW43*(281.8/H$4)</f>
        <v>1621673.9812406162</v>
      </c>
      <c r="I43" s="65">
        <f>'Approp Data'!AX43*(281.8/I$4)</f>
        <v>1651194.9510964272</v>
      </c>
      <c r="J43" s="65">
        <f>'Approp Data'!AY43*(281.8/J$4)</f>
        <v>1625164.942898975</v>
      </c>
      <c r="K43" s="65">
        <f>'Approp Data'!BC43*(281.8/K$4)</f>
        <v>1575507.5029896167</v>
      </c>
      <c r="L43" s="65">
        <f>'Approp Data'!BG43*(281.8/L$4)</f>
        <v>1564730.6850000001</v>
      </c>
      <c r="M43" s="230">
        <f>'Approp Data'!BK43*(352.7/M$4)</f>
        <v>1894918.9807721914</v>
      </c>
      <c r="N43" s="230">
        <f>'Approp Data'!BQ43*(352.7/N$4)</f>
        <v>1864695.414905525</v>
      </c>
      <c r="O43" s="230">
        <f>'Approp Data'!BR43*(352.7/O$4)</f>
        <v>2008285.9751376763</v>
      </c>
      <c r="P43" s="230">
        <f>'Approp Data'!BS43*(352.7/P$4)</f>
        <v>1933275.5535516792</v>
      </c>
      <c r="Q43" s="230">
        <f>'Approp Data'!BT43*(352.7/Q$4)</f>
        <v>1977424.4069872166</v>
      </c>
      <c r="R43" s="230">
        <f>'Approp Data'!BU43*(352.7/R$4)</f>
        <v>1937661.8611898017</v>
      </c>
      <c r="S43" s="230">
        <f>'Approp Data'!BV43*(352.7/S$4)</f>
        <v>1910793.38791967</v>
      </c>
      <c r="T43" s="230">
        <f>'Approp Data'!BW43*(352.7/T$4)</f>
        <v>1940803.987913121</v>
      </c>
      <c r="U43" s="230">
        <f>'Approp Data'!BX43*(352.7/U$4)</f>
        <v>1885749.2369086705</v>
      </c>
      <c r="V43" s="230">
        <f>'Approp Data'!BY43*(352.7/V$4)</f>
        <v>1789559.953</v>
      </c>
    </row>
    <row r="44" spans="1:22">
      <c r="A44" s="12" t="s">
        <v>44</v>
      </c>
      <c r="B44" s="65">
        <f>'Approp Data'!AQ44*(281.8/B$4)</f>
        <v>1218197.4992381921</v>
      </c>
      <c r="C44" s="65">
        <f>'Approp Data'!AR44*(281.8/C$4)</f>
        <v>1062171.3080977481</v>
      </c>
      <c r="D44" s="65">
        <f>'Approp Data'!AS44*(281.8/D$4)</f>
        <v>1019957.0155148098</v>
      </c>
      <c r="E44" s="65">
        <f>'Approp Data'!AT44*(281.8/E$4)</f>
        <v>930194.69172259513</v>
      </c>
      <c r="F44" s="65">
        <f>'Approp Data'!AU44*(281.8/F$4)</f>
        <v>903805.41069831676</v>
      </c>
      <c r="G44" s="65">
        <f>'Approp Data'!AV44*(281.8/G$4)</f>
        <v>912628.58832059801</v>
      </c>
      <c r="H44" s="65">
        <f>'Approp Data'!AW44*(281.8/H$4)</f>
        <v>895668.28341683128</v>
      </c>
      <c r="I44" s="65">
        <f>'Approp Data'!AX44*(281.8/I$4)</f>
        <v>945891.16504264309</v>
      </c>
      <c r="J44" s="65">
        <f>'Approp Data'!AY44*(281.8/J$4)</f>
        <v>942972.32682650071</v>
      </c>
      <c r="K44" s="65">
        <f>'Approp Data'!BC44*(281.8/K$4)</f>
        <v>764680.33828428213</v>
      </c>
      <c r="L44" s="65">
        <f>'Approp Data'!BG44*(281.8/L$4)</f>
        <v>758711.929</v>
      </c>
      <c r="M44" s="230">
        <f>'Approp Data'!BK44*(352.7/M$4)</f>
        <v>905416.20668862702</v>
      </c>
      <c r="N44" s="230">
        <f>'Approp Data'!BQ44*(352.7/N$4)</f>
        <v>947213.25159754429</v>
      </c>
      <c r="O44" s="230">
        <f>'Approp Data'!BR44*(352.7/O$4)</f>
        <v>975116.03694190725</v>
      </c>
      <c r="P44" s="230">
        <f>'Approp Data'!BS44*(352.7/P$4)</f>
        <v>974888.79423149652</v>
      </c>
      <c r="Q44" s="230">
        <f>'Approp Data'!BT44*(352.7/Q$4)</f>
        <v>957067.12818568246</v>
      </c>
      <c r="R44" s="230">
        <f>'Approp Data'!BU44*(352.7/R$4)</f>
        <v>920775.69436575391</v>
      </c>
      <c r="S44" s="230">
        <f>'Approp Data'!BV44*(352.7/S$4)</f>
        <v>866821.12683872937</v>
      </c>
      <c r="T44" s="230">
        <f>'Approp Data'!BW44*(352.7/T$4)</f>
        <v>855796.72633442422</v>
      </c>
      <c r="U44" s="230">
        <f>'Approp Data'!BX44*(352.7/U$4)</f>
        <v>868609.43571271666</v>
      </c>
      <c r="V44" s="230">
        <f>'Approp Data'!BY44*(352.7/V$4)</f>
        <v>851346.03700000001</v>
      </c>
    </row>
    <row r="45" spans="1:22">
      <c r="A45" s="12" t="s">
        <v>45</v>
      </c>
      <c r="B45" s="65">
        <f>'Approp Data'!AQ45*(281.8/B$4)</f>
        <v>977618.44184865418</v>
      </c>
      <c r="C45" s="65">
        <f>'Approp Data'!AR45*(281.8/C$4)</f>
        <v>962633.9310014376</v>
      </c>
      <c r="D45" s="65">
        <f>'Approp Data'!AS45*(281.8/D$4)</f>
        <v>900686.85472496483</v>
      </c>
      <c r="E45" s="65">
        <f>'Approp Data'!AT45*(281.8/E$4)</f>
        <v>864731.35391498893</v>
      </c>
      <c r="F45" s="65">
        <f>'Approp Data'!AU45*(281.8/F$4)</f>
        <v>884847.51333534752</v>
      </c>
      <c r="G45" s="65">
        <f>'Approp Data'!AV45*(281.8/G$4)</f>
        <v>905731.35778073082</v>
      </c>
      <c r="H45" s="65">
        <f>'Approp Data'!AW45*(281.8/H$4)</f>
        <v>878156.76267799281</v>
      </c>
      <c r="I45" s="65">
        <f>'Approp Data'!AX45*(281.8/I$4)</f>
        <v>893898.05497963878</v>
      </c>
      <c r="J45" s="65">
        <f>'Approp Data'!AY45*(281.8/J$4)</f>
        <v>831382.34895241575</v>
      </c>
      <c r="K45" s="65">
        <f>'Approp Data'!BC45*(281.8/K$4)</f>
        <v>760447.13828070171</v>
      </c>
      <c r="L45" s="65">
        <f>'Approp Data'!BG45*(281.8/L$4)</f>
        <v>754758.804</v>
      </c>
      <c r="M45" s="230">
        <f>'Approp Data'!BK45*(352.7/M$4)</f>
        <v>904511.85527149797</v>
      </c>
      <c r="N45" s="230">
        <f>'Approp Data'!BQ45*(352.7/N$4)</f>
        <v>956748.52135914052</v>
      </c>
      <c r="O45" s="230">
        <f>'Approp Data'!BR45*(352.7/O$4)</f>
        <v>913279.01721793145</v>
      </c>
      <c r="P45" s="230">
        <f>'Approp Data'!BS45*(352.7/P$4)</f>
        <v>923579.69100749923</v>
      </c>
      <c r="Q45" s="230">
        <f>'Approp Data'!BT45*(352.7/Q$4)</f>
        <v>864382.69467849156</v>
      </c>
      <c r="R45" s="230">
        <f>'Approp Data'!BU45*(352.7/R$4)</f>
        <v>853912.56688700034</v>
      </c>
      <c r="S45" s="230">
        <f>'Approp Data'!BV45*(352.7/S$4)</f>
        <v>831754.9581368356</v>
      </c>
      <c r="T45" s="230">
        <f>'Approp Data'!BW45*(352.7/T$4)</f>
        <v>845836.95160934236</v>
      </c>
      <c r="U45" s="230">
        <f>'Approp Data'!BX45*(352.7/U$4)</f>
        <v>870388.43922225421</v>
      </c>
      <c r="V45" s="230">
        <f>'Approp Data'!BY45*(352.7/V$4)</f>
        <v>862273.35100000002</v>
      </c>
    </row>
    <row r="46" spans="1:22">
      <c r="A46" s="12" t="s">
        <v>46</v>
      </c>
      <c r="B46" s="65">
        <f>'Approp Data'!AQ46*(281.8/B$4)</f>
        <v>3180481.5297105131</v>
      </c>
      <c r="C46" s="65">
        <f>'Approp Data'!AR46*(281.8/C$4)</f>
        <v>3048533.1940584574</v>
      </c>
      <c r="D46" s="65">
        <f>'Approp Data'!AS46*(281.8/D$4)</f>
        <v>2854098.7522331928</v>
      </c>
      <c r="E46" s="65">
        <f>'Approp Data'!AT46*(281.8/E$4)</f>
        <v>2501896.0510067116</v>
      </c>
      <c r="F46" s="65">
        <f>'Approp Data'!AU46*(281.8/F$4)</f>
        <v>2368901.287354338</v>
      </c>
      <c r="G46" s="65">
        <f>'Approp Data'!AV46*(281.8/G$4)</f>
        <v>2354892.2439368768</v>
      </c>
      <c r="H46" s="65">
        <f>'Approp Data'!AW46*(281.8/H$4)</f>
        <v>2266188.6147767683</v>
      </c>
      <c r="I46" s="65">
        <f>'Approp Data'!AX46*(281.8/I$4)</f>
        <v>2201687.2693046485</v>
      </c>
      <c r="J46" s="65">
        <f>'Approp Data'!AY46*(281.8/J$4)</f>
        <v>2115630.3131039534</v>
      </c>
      <c r="K46" s="65">
        <f>'Approp Data'!BC46*(281.8/K$4)</f>
        <v>1853912.8622986036</v>
      </c>
      <c r="L46" s="65">
        <f>'Approp Data'!BG46*(281.8/L$4)</f>
        <v>1869659</v>
      </c>
      <c r="M46" s="230">
        <f>'Approp Data'!BK46*(352.7/M$4)</f>
        <v>1892928.3035714286</v>
      </c>
      <c r="N46" s="230">
        <f>'Approp Data'!BQ46*(352.7/N$4)</f>
        <v>1935308.3258867667</v>
      </c>
      <c r="O46" s="230">
        <f>'Approp Data'!BR46*(352.7/O$4)</f>
        <v>1977304.7739758226</v>
      </c>
      <c r="P46" s="230">
        <f>'Approp Data'!BS46*(352.7/P$4)</f>
        <v>2051794.9330290186</v>
      </c>
      <c r="Q46" s="230">
        <f>'Approp Data'!BT46*(352.7/Q$4)</f>
        <v>2057725.0678171944</v>
      </c>
      <c r="R46" s="230">
        <f>'Approp Data'!BU46*(352.7/R$4)</f>
        <v>2083827.5354107651</v>
      </c>
      <c r="S46" s="230">
        <f>'Approp Data'!BV46*(352.7/S$4)</f>
        <v>2065163.5343616372</v>
      </c>
      <c r="T46" s="230">
        <f>'Approp Data'!BW46*(352.7/T$4)</f>
        <v>2050950.7098780123</v>
      </c>
      <c r="U46" s="230">
        <f>'Approp Data'!BX46*(352.7/U$4)</f>
        <v>2010275.4234682079</v>
      </c>
      <c r="V46" s="230">
        <f>'Approp Data'!BY46*(352.7/V$4)</f>
        <v>1999566.6</v>
      </c>
    </row>
    <row r="47" spans="1:22">
      <c r="A47" s="12" t="s">
        <v>47</v>
      </c>
      <c r="B47" s="65">
        <f>'Approp Data'!AQ47*(281.8/B$4)</f>
        <v>1930862.4002031488</v>
      </c>
      <c r="C47" s="65">
        <f>'Approp Data'!AR47*(281.8/C$4)</f>
        <v>1863136.8356492575</v>
      </c>
      <c r="D47" s="65">
        <f>'Approp Data'!AS47*(281.8/D$4)</f>
        <v>1753324.6234132582</v>
      </c>
      <c r="E47" s="65">
        <f>'Approp Data'!AT47*(281.8/E$4)</f>
        <v>1623287.7807606265</v>
      </c>
      <c r="F47" s="65">
        <f>'Approp Data'!AU47*(281.8/F$4)</f>
        <v>1548657.0151057404</v>
      </c>
      <c r="G47" s="65">
        <f>'Approp Data'!AV47*(281.8/G$4)</f>
        <v>1597997.9235880398</v>
      </c>
      <c r="H47" s="65">
        <f>'Approp Data'!AW47*(281.8/H$4)</f>
        <v>1559308.1785855393</v>
      </c>
      <c r="I47" s="65">
        <f>'Approp Data'!AX47*(281.8/I$4)</f>
        <v>1689548.5178640031</v>
      </c>
      <c r="J47" s="65">
        <f>'Approp Data'!AY47*(281.8/J$4)</f>
        <v>1575432.1939970718</v>
      </c>
      <c r="K47" s="65">
        <f>'Approp Data'!BC47*(281.8/K$4)</f>
        <v>1438198.0315073396</v>
      </c>
      <c r="L47" s="65">
        <f>'Approp Data'!BG47*(281.8/L$4)</f>
        <v>1381065</v>
      </c>
      <c r="M47" s="230">
        <f>'Approp Data'!BK47*(352.7/M$4)</f>
        <v>1569894.1158113731</v>
      </c>
      <c r="N47" s="230">
        <f>'Approp Data'!BQ47*(352.7/N$4)</f>
        <v>1546066.2240791267</v>
      </c>
      <c r="O47" s="230">
        <f>'Approp Data'!BR47*(352.7/O$4)</f>
        <v>1651582.297179315</v>
      </c>
      <c r="P47" s="230">
        <f>'Approp Data'!BS47*(352.7/P$4)</f>
        <v>1662671.7293772416</v>
      </c>
      <c r="Q47" s="230">
        <f>'Approp Data'!BT47*(352.7/Q$4)</f>
        <v>1727796.0290827742</v>
      </c>
      <c r="R47" s="230">
        <f>'Approp Data'!BU47*(352.7/R$4)</f>
        <v>1713334.8917217501</v>
      </c>
      <c r="S47" s="230">
        <f>'Approp Data'!BV47*(352.7/S$4)</f>
        <v>1781004.6496640195</v>
      </c>
      <c r="T47" s="230">
        <f>'Approp Data'!BW47*(352.7/T$4)</f>
        <v>1711091.3614995535</v>
      </c>
      <c r="U47" s="230">
        <f>'Approp Data'!BX47*(352.7/U$4)</f>
        <v>1733771.263583815</v>
      </c>
      <c r="V47" s="230">
        <f>'Approp Data'!BY47*(352.7/V$4)</f>
        <v>1714606</v>
      </c>
    </row>
    <row r="48" spans="1:22">
      <c r="A48" s="12" t="s">
        <v>48</v>
      </c>
      <c r="B48" s="65">
        <f>'Approp Data'!AQ48*(281.8/B$4)</f>
        <v>1373080.1604875573</v>
      </c>
      <c r="C48" s="65">
        <f>'Approp Data'!AR48*(281.8/C$4)</f>
        <v>1316028.9544801151</v>
      </c>
      <c r="D48" s="65">
        <f>'Approp Data'!AS48*(281.8/D$4)</f>
        <v>1159354.6121297604</v>
      </c>
      <c r="E48" s="65">
        <f>'Approp Data'!AT48*(281.8/E$4)</f>
        <v>1057343.8604026847</v>
      </c>
      <c r="F48" s="65">
        <f>'Approp Data'!AU48*(281.8/F$4)</f>
        <v>1125066.2546706949</v>
      </c>
      <c r="G48" s="65">
        <f>'Approp Data'!AV48*(281.8/G$4)</f>
        <v>1084551.3640174419</v>
      </c>
      <c r="H48" s="65">
        <f>'Approp Data'!AW48*(281.8/H$4)</f>
        <v>1089758.6903192413</v>
      </c>
      <c r="I48" s="65">
        <f>'Approp Data'!AX48*(281.8/I$4)</f>
        <v>1106094.9197333844</v>
      </c>
      <c r="J48" s="65">
        <f>'Approp Data'!AY48*(281.8/J$4)</f>
        <v>1142900.527227672</v>
      </c>
      <c r="K48" s="65">
        <f>'Approp Data'!BC48*(281.8/K$4)</f>
        <v>989168.14788900816</v>
      </c>
      <c r="L48" s="65">
        <f>'Approp Data'!BG48*(281.8/L$4)</f>
        <v>959555.56200000003</v>
      </c>
      <c r="M48" s="230">
        <f>'Approp Data'!BK48*(352.7/M$4)</f>
        <v>1141419.144048197</v>
      </c>
      <c r="N48" s="230">
        <f>'Approp Data'!BQ48*(352.7/N$4)</f>
        <v>1120219.064957367</v>
      </c>
      <c r="O48" s="230">
        <f>'Approp Data'!BR48*(352.7/O$4)</f>
        <v>1130151.8477209536</v>
      </c>
      <c r="P48" s="230">
        <f>'Approp Data'!BS48*(352.7/P$4)</f>
        <v>1186853.5708438214</v>
      </c>
      <c r="Q48" s="230">
        <f>'Approp Data'!BT48*(352.7/Q$4)</f>
        <v>1167055.6049411956</v>
      </c>
      <c r="R48" s="230">
        <f>'Approp Data'!BU48*(352.7/R$4)</f>
        <v>1123263.4620711363</v>
      </c>
      <c r="S48" s="230">
        <f>'Approp Data'!BV48*(352.7/S$4)</f>
        <v>1064926.2467220526</v>
      </c>
      <c r="T48" s="230">
        <f>'Approp Data'!BW48*(352.7/T$4)</f>
        <v>1048323.7877328176</v>
      </c>
      <c r="U48" s="230">
        <f>'Approp Data'!BX48*(352.7/U$4)</f>
        <v>1082824.9601095375</v>
      </c>
      <c r="V48" s="230">
        <f>'Approp Data'!BY48*(352.7/V$4)</f>
        <v>1048161.968</v>
      </c>
    </row>
    <row r="49" spans="1:22">
      <c r="A49" s="12" t="s">
        <v>49</v>
      </c>
      <c r="B49" s="65">
        <f>'Approp Data'!AQ49*(281.8/B$4)</f>
        <v>705378.74657186389</v>
      </c>
      <c r="C49" s="65">
        <f>'Approp Data'!AR49*(281.8/C$4)</f>
        <v>697070.8500239579</v>
      </c>
      <c r="D49" s="65">
        <f>'Approp Data'!AS49*(281.8/D$4)</f>
        <v>689951.59473436768</v>
      </c>
      <c r="E49" s="65">
        <f>'Approp Data'!AT49*(281.8/E$4)</f>
        <v>628980.12170022377</v>
      </c>
      <c r="F49" s="65">
        <f>'Approp Data'!AU49*(281.8/F$4)</f>
        <v>632124.29653085896</v>
      </c>
      <c r="G49" s="65">
        <f>'Approp Data'!AV49*(281.8/G$4)</f>
        <v>661015.70648006641</v>
      </c>
      <c r="H49" s="65">
        <f>'Approp Data'!AW49*(281.8/H$4)</f>
        <v>672518.48237139464</v>
      </c>
      <c r="I49" s="65">
        <f>'Approp Data'!AX49*(281.8/I$4)</f>
        <v>711278.97776872839</v>
      </c>
      <c r="J49" s="65">
        <f>'Approp Data'!AY49*(281.8/J$4)</f>
        <v>672218.59801244515</v>
      </c>
      <c r="K49" s="65">
        <f>'Approp Data'!BC49*(281.8/K$4)</f>
        <v>647143.33908270672</v>
      </c>
      <c r="L49" s="65">
        <f>'Approp Data'!BG49*(281.8/L$4)</f>
        <v>653935.36199999996</v>
      </c>
      <c r="M49" s="230">
        <f>'Approp Data'!BK49*(352.7/M$4)</f>
        <v>795455.07566608873</v>
      </c>
      <c r="N49" s="230">
        <f>'Approp Data'!BQ49*(352.7/N$4)</f>
        <v>793420.26309993176</v>
      </c>
      <c r="O49" s="230">
        <f>'Approp Data'!BR49*(352.7/O$4)</f>
        <v>815039.05119039631</v>
      </c>
      <c r="P49" s="230">
        <f>'Approp Data'!BS49*(352.7/P$4)</f>
        <v>824766.07452429086</v>
      </c>
      <c r="Q49" s="230">
        <f>'Approp Data'!BT49*(352.7/Q$4)</f>
        <v>842684.02820709499</v>
      </c>
      <c r="R49" s="230">
        <f>'Approp Data'!BU49*(352.7/R$4)</f>
        <v>836570.650928549</v>
      </c>
      <c r="S49" s="230">
        <f>'Approp Data'!BV49*(352.7/S$4)</f>
        <v>803335.28627550404</v>
      </c>
      <c r="T49" s="230">
        <f>'Approp Data'!BW49*(352.7/T$4)</f>
        <v>800194.56720559357</v>
      </c>
      <c r="U49" s="230">
        <f>'Approp Data'!BX49*(352.7/U$4)</f>
        <v>800001.56504855491</v>
      </c>
      <c r="V49" s="230">
        <f>'Approp Data'!BY49*(352.7/V$4)</f>
        <v>817103.29799999995</v>
      </c>
    </row>
    <row r="50" spans="1:22">
      <c r="A50" s="12" t="s">
        <v>50</v>
      </c>
      <c r="B50" s="65">
        <f>'Approp Data'!AQ50*(281.8/B$4)</f>
        <v>265712.06805485021</v>
      </c>
      <c r="C50" s="65">
        <f>'Approp Data'!AR50*(281.8/C$4)</f>
        <v>270594.16291327268</v>
      </c>
      <c r="D50" s="65">
        <f>'Approp Data'!AS50*(281.8/D$4)</f>
        <v>270009.9755524213</v>
      </c>
      <c r="E50" s="65">
        <f>'Approp Data'!AT50*(281.8/E$4)</f>
        <v>254118.03579418347</v>
      </c>
      <c r="F50" s="65">
        <f>'Approp Data'!AU50*(281.8/F$4)</f>
        <v>245124.6482520501</v>
      </c>
      <c r="G50" s="65">
        <f>'Approp Data'!AV50*(281.8/G$4)</f>
        <v>251643.4210963455</v>
      </c>
      <c r="H50" s="65">
        <f>'Approp Data'!AW50*(281.8/H$4)</f>
        <v>240180.2220466219</v>
      </c>
      <c r="I50" s="65">
        <f>'Approp Data'!AX50*(281.8/I$4)</f>
        <v>274872.46177487512</v>
      </c>
      <c r="J50" s="65">
        <f>'Approp Data'!AY50*(281.8/J$4)</f>
        <v>261893.49121522694</v>
      </c>
      <c r="K50" s="65">
        <f>'Approp Data'!BC50*(281.8/K$4)</f>
        <v>314466.80486931611</v>
      </c>
      <c r="L50" s="65">
        <f>'Approp Data'!BG50*(281.8/L$4)</f>
        <v>311678</v>
      </c>
      <c r="M50" s="230">
        <f>'Approp Data'!BK50*(352.7/M$4)</f>
        <v>420652.59940395289</v>
      </c>
      <c r="N50" s="230">
        <f>'Approp Data'!BQ50*(352.7/N$4)</f>
        <v>413575.37402489764</v>
      </c>
      <c r="O50" s="230">
        <f>'Approp Data'!BR50*(352.7/O$4)</f>
        <v>485221.44670248491</v>
      </c>
      <c r="P50" s="230">
        <f>'Approp Data'!BS50*(352.7/P$4)</f>
        <v>471141.00693837629</v>
      </c>
      <c r="Q50" s="230">
        <f>'Approp Data'!BT50*(352.7/Q$4)</f>
        <v>457330.55947714933</v>
      </c>
      <c r="R50" s="230">
        <f>'Approp Data'!BU50*(352.7/R$4)</f>
        <v>465881.5077116777</v>
      </c>
      <c r="S50" s="230">
        <f>'Approp Data'!BV50*(352.7/S$4)</f>
        <v>386193.84847648133</v>
      </c>
      <c r="T50" s="230">
        <f>'Approp Data'!BW50*(352.7/T$4)</f>
        <v>376197.16153287713</v>
      </c>
      <c r="U50" s="230">
        <f>'Approp Data'!BX50*(352.7/U$4)</f>
        <v>386964.14954884391</v>
      </c>
      <c r="V50" s="230">
        <f>'Approp Data'!BY50*(352.7/V$4)</f>
        <v>382113.25699999998</v>
      </c>
    </row>
    <row r="51" spans="1:22">
      <c r="A51" s="12" t="s">
        <v>51</v>
      </c>
      <c r="B51" s="65">
        <f>'Approp Data'!AQ51*(281.8/B$4)</f>
        <v>3122829.1711528697</v>
      </c>
      <c r="C51" s="65">
        <f>'Approp Data'!AR51*(281.8/C$4)</f>
        <v>2814671.6003833255</v>
      </c>
      <c r="D51" s="65">
        <f>'Approp Data'!AS51*(281.8/D$4)</f>
        <v>2734154.2322519985</v>
      </c>
      <c r="E51" s="65">
        <f>'Approp Data'!AT51*(281.8/E$4)</f>
        <v>2611264.711409396</v>
      </c>
      <c r="F51" s="65">
        <f>'Approp Data'!AU51*(281.8/F$4)</f>
        <v>2556697.8109158399</v>
      </c>
      <c r="G51" s="65">
        <f>'Approp Data'!AV51*(281.8/G$4)</f>
        <v>2506992.5370714283</v>
      </c>
      <c r="H51" s="65">
        <f>'Approp Data'!AW51*(281.8/H$4)</f>
        <v>2458578.4694618732</v>
      </c>
      <c r="I51" s="65">
        <f>'Approp Data'!AX51*(281.8/I$4)</f>
        <v>2477301.0242212829</v>
      </c>
      <c r="J51" s="65">
        <f>'Approp Data'!AY51*(281.8/J$4)</f>
        <v>2551943.0612862371</v>
      </c>
      <c r="K51" s="65">
        <f>'Approp Data'!BC51*(281.8/K$4)</f>
        <v>2014804.1659505905</v>
      </c>
      <c r="L51" s="65">
        <f>'Approp Data'!BG51*(281.8/L$4)</f>
        <v>1994908.6070000001</v>
      </c>
      <c r="M51" s="230">
        <f>'Approp Data'!BK51*(352.7/M$4)</f>
        <v>2462700.999099168</v>
      </c>
      <c r="N51" s="230">
        <f>'Approp Data'!BQ51*(352.7/N$4)</f>
        <v>2466161.1341333557</v>
      </c>
      <c r="O51" s="230">
        <f>'Approp Data'!BR51*(352.7/O$4)</f>
        <v>2492979.1310097384</v>
      </c>
      <c r="P51" s="230">
        <f>'Approp Data'!BS51*(352.7/P$4)</f>
        <v>2454031.6445790674</v>
      </c>
      <c r="Q51" s="230">
        <f>'Approp Data'!BT51*(352.7/Q$4)</f>
        <v>2509429.9507018221</v>
      </c>
      <c r="R51" s="230">
        <f>'Approp Data'!BU51*(352.7/R$4)</f>
        <v>2557433.5838841675</v>
      </c>
      <c r="S51" s="230">
        <f>'Approp Data'!BV51*(352.7/S$4)</f>
        <v>2478708.3359948075</v>
      </c>
      <c r="T51" s="230">
        <f>'Approp Data'!BW51*(352.7/T$4)</f>
        <v>2413078.6012499253</v>
      </c>
      <c r="U51" s="230">
        <f>'Approp Data'!BX51*(352.7/U$4)</f>
        <v>2444085.9433852602</v>
      </c>
      <c r="V51" s="230">
        <f>'Approp Data'!BY51*(352.7/V$4)</f>
        <v>2692874.3330000001</v>
      </c>
    </row>
    <row r="52" spans="1:22">
      <c r="A52" s="12" t="s">
        <v>52</v>
      </c>
      <c r="B52" s="65">
        <f>'Approp Data'!AQ52*(281.8/B$4)</f>
        <v>194861.33671914678</v>
      </c>
      <c r="C52" s="65">
        <f>'Approp Data'!AR52*(281.8/C$4)</f>
        <v>193307.77862961189</v>
      </c>
      <c r="D52" s="65">
        <f>'Approp Data'!AS52*(281.8/D$4)</f>
        <v>196116.636577339</v>
      </c>
      <c r="E52" s="65">
        <f>'Approp Data'!AT52*(281.8/E$4)</f>
        <v>192563.33333333334</v>
      </c>
      <c r="F52" s="65">
        <f>'Approp Data'!AU52*(281.8/F$4)</f>
        <v>197981.79111178251</v>
      </c>
      <c r="G52" s="65">
        <f>'Approp Data'!AV52*(281.8/G$4)</f>
        <v>193770.22414202656</v>
      </c>
      <c r="H52" s="65">
        <f>'Approp Data'!AW52*(281.8/H$4)</f>
        <v>199050.03902647173</v>
      </c>
      <c r="I52" s="65">
        <f>'Approp Data'!AX52*(281.8/I$4)</f>
        <v>215381.88570726084</v>
      </c>
      <c r="J52" s="65">
        <f>'Approp Data'!AY52*(281.8/J$4)</f>
        <v>195260.19921374085</v>
      </c>
      <c r="K52" s="65">
        <f>'Approp Data'!BC52*(281.8/K$4)</f>
        <v>188853.80207805225</v>
      </c>
      <c r="L52" s="65">
        <f>'Approp Data'!BG52*(281.8/L$4)</f>
        <v>185250.97700000001</v>
      </c>
      <c r="M52" s="230">
        <f>'Approp Data'!BK52*(352.7/M$4)</f>
        <v>221374.74277115116</v>
      </c>
      <c r="N52" s="230">
        <f>'Approp Data'!BQ52*(352.7/N$4)</f>
        <v>236051.16571418828</v>
      </c>
      <c r="O52" s="230">
        <f>'Approp Data'!BR52*(352.7/O$4)</f>
        <v>246152.89016185357</v>
      </c>
      <c r="P52" s="230">
        <f>'Approp Data'!BS52*(352.7/P$4)</f>
        <v>250055.80392044346</v>
      </c>
      <c r="Q52" s="230">
        <f>'Approp Data'!BT52*(352.7/Q$4)</f>
        <v>246099.42221732184</v>
      </c>
      <c r="R52" s="230">
        <f>'Approp Data'!BU52*(352.7/R$4)</f>
        <v>264899.12621970417</v>
      </c>
      <c r="S52" s="230">
        <f>'Approp Data'!BV52*(352.7/S$4)</f>
        <v>252145.19983628587</v>
      </c>
      <c r="T52" s="230">
        <f>'Approp Data'!BW52*(352.7/T$4)</f>
        <v>255300.30097649508</v>
      </c>
      <c r="U52" s="230">
        <f>'Approp Data'!BX52*(352.7/U$4)</f>
        <v>278993.51036820811</v>
      </c>
      <c r="V52" s="230">
        <f>'Approp Data'!BY52*(352.7/V$4)</f>
        <v>258864.361</v>
      </c>
    </row>
    <row r="53" spans="1:22">
      <c r="A53" s="21" t="s">
        <v>53</v>
      </c>
      <c r="B53" s="66">
        <f>'Approp Data'!AQ53*(281.8/B$4)</f>
        <v>1674659.1142712038</v>
      </c>
      <c r="C53" s="66">
        <f>'Approp Data'!AR53*(281.8/C$4)</f>
        <v>1613365.08672736</v>
      </c>
      <c r="D53" s="66">
        <f>'Approp Data'!AS53*(281.8/D$4)</f>
        <v>1604973.5505406677</v>
      </c>
      <c r="E53" s="66">
        <f>'Approp Data'!AT53*(281.8/E$4)</f>
        <v>1405610.8348993289</v>
      </c>
      <c r="F53" s="66">
        <f>'Approp Data'!AU53*(281.8/F$4)</f>
        <v>1364278.668381528</v>
      </c>
      <c r="G53" s="66">
        <f>'Approp Data'!AV53*(281.8/G$4)</f>
        <v>1301184.2620639536</v>
      </c>
      <c r="H53" s="66">
        <f>'Approp Data'!AW53*(281.8/H$4)</f>
        <v>1298619.9476214936</v>
      </c>
      <c r="I53" s="66">
        <f>'Approp Data'!AX53*(281.8/I$4)</f>
        <v>1345166.7018908951</v>
      </c>
      <c r="J53" s="66">
        <f>'Approp Data'!AY53*(281.8/J$4)</f>
        <v>1317119.8217203515</v>
      </c>
      <c r="K53" s="66">
        <f>'Approp Data'!BC53*(281.8/K$4)</f>
        <v>1375229.5400100248</v>
      </c>
      <c r="L53" s="66">
        <f>'Approp Data'!BG53*(281.8/L$4)</f>
        <v>1330088.284</v>
      </c>
      <c r="M53" s="230">
        <f>'Approp Data'!BK53*(352.7/M$4)</f>
        <v>1410749.4675312066</v>
      </c>
      <c r="N53" s="230">
        <f>'Approp Data'!BQ53*(352.7/N$4)</f>
        <v>1399283.8048830149</v>
      </c>
      <c r="O53" s="230">
        <f>'Approp Data'!BR53*(352.7/O$4)</f>
        <v>1319390.2980523843</v>
      </c>
      <c r="P53" s="230">
        <f>'Approp Data'!BS53*(352.7/P$4)</f>
        <v>1373445.1750052168</v>
      </c>
      <c r="Q53" s="230">
        <f>'Approp Data'!BT53*(352.7/Q$4)</f>
        <v>1658290.2325023971</v>
      </c>
      <c r="R53" s="230">
        <f>'Approp Data'!BU53*(352.7/R$4)</f>
        <v>1636327.0598048475</v>
      </c>
      <c r="S53" s="230">
        <f>'Approp Data'!BV53*(352.7/S$4)</f>
        <v>1625778.0832009774</v>
      </c>
      <c r="T53" s="230">
        <f>'Approp Data'!BW53*(352.7/T$4)</f>
        <v>1650984.537069622</v>
      </c>
      <c r="U53" s="230">
        <f>'Approp Data'!BX53*(352.7/U$4)</f>
        <v>1606392.2661323699</v>
      </c>
      <c r="V53" s="230">
        <f>'Approp Data'!BY53*(352.7/V$4)</f>
        <v>1639459.6</v>
      </c>
    </row>
    <row r="54" spans="1:22">
      <c r="A54" s="50" t="s">
        <v>54</v>
      </c>
      <c r="B54" s="65">
        <f>'Approp Data'!AQ54*(281.8/B$4)</f>
        <v>13584812.316912139</v>
      </c>
      <c r="C54" s="65">
        <f>'Approp Data'!AR54*(281.8/C$4)</f>
        <v>13141538.43507427</v>
      </c>
      <c r="D54" s="65">
        <f>'Approp Data'!AS54*(281.8/D$4)</f>
        <v>13146106.461683122</v>
      </c>
      <c r="E54" s="65">
        <f>'Approp Data'!AT54*(281.8/E$4)</f>
        <v>12118476.765995527</v>
      </c>
      <c r="F54" s="65">
        <f>'Approp Data'!AU54*(281.8/F$4)</f>
        <v>12270231.775652137</v>
      </c>
      <c r="G54" s="65">
        <f>'Approp Data'!AV54*(281.8/G$4)</f>
        <v>12688135.996356312</v>
      </c>
      <c r="H54" s="65">
        <f>'Approp Data'!AW54*(281.8/H$4)</f>
        <v>12847291.779568501</v>
      </c>
      <c r="I54" s="65">
        <f>'Approp Data'!AX54*(281.8/I$4)</f>
        <v>13163580.415264603</v>
      </c>
      <c r="J54" s="65">
        <f>'Approp Data'!AY54*(281.8/J$4)</f>
        <v>12463097.52904978</v>
      </c>
      <c r="K54" s="65">
        <f>'Approp Data'!BC54*(281.8/K$4)</f>
        <v>11599507.518079486</v>
      </c>
      <c r="L54" s="65">
        <f>'Approp Data'!BG54*(281.8/L$4)</f>
        <v>11678945.142000001</v>
      </c>
      <c r="M54" s="230">
        <f>'Approp Data'!BK54*(352.7/M$4)</f>
        <v>13599060.523520112</v>
      </c>
      <c r="N54" s="230">
        <f>'Approp Data'!BQ54*(352.7/N$4)</f>
        <v>13687447.814682867</v>
      </c>
      <c r="O54" s="230">
        <f>'Approp Data'!BR54*(352.7/O$4)</f>
        <v>14116588.374461506</v>
      </c>
      <c r="P54" s="230">
        <f>'Approp Data'!BS54*(352.7/P$4)</f>
        <v>14306137.494314272</v>
      </c>
      <c r="Q54" s="230">
        <f>'Approp Data'!BT54*(352.7/Q$4)</f>
        <v>14322951.265589967</v>
      </c>
      <c r="R54" s="230">
        <f>'Approp Data'!BU54*(352.7/R$4)</f>
        <v>14337788.990242368</v>
      </c>
      <c r="S54" s="230">
        <f>'Approp Data'!BV54*(352.7/S$4)</f>
        <v>14110567.16691692</v>
      </c>
      <c r="T54" s="230">
        <f>'Approp Data'!BW54*(352.7/T$4)</f>
        <v>14464595.031588813</v>
      </c>
      <c r="U54" s="230">
        <f>'Approp Data'!BX54*(352.7/U$4)</f>
        <v>14253968.784893638</v>
      </c>
      <c r="V54" s="230">
        <f>'Approp Data'!BY54*(352.7/V$4)</f>
        <v>14319509.176999999</v>
      </c>
    </row>
    <row r="55" spans="1:22">
      <c r="A55" s="50"/>
      <c r="B55" s="65"/>
      <c r="C55" s="65"/>
      <c r="D55" s="65"/>
      <c r="E55" s="65"/>
      <c r="F55" s="65"/>
      <c r="G55" s="65"/>
      <c r="H55" s="65"/>
      <c r="I55" s="65"/>
      <c r="J55" s="65"/>
      <c r="K55" s="65"/>
      <c r="L55" s="65"/>
      <c r="M55" s="230"/>
      <c r="N55" s="230"/>
      <c r="O55" s="230"/>
      <c r="P55" s="230"/>
      <c r="Q55" s="230"/>
      <c r="R55" s="230"/>
      <c r="S55" s="230"/>
      <c r="T55" s="230"/>
      <c r="U55" s="230"/>
      <c r="V55" s="230"/>
    </row>
    <row r="56" spans="1:22">
      <c r="A56" s="12" t="s">
        <v>55</v>
      </c>
      <c r="B56" s="65">
        <f>'Approp Data'!AQ56*(281.8/B$4)</f>
        <v>1010461.2371762316</v>
      </c>
      <c r="C56" s="65">
        <f>'Approp Data'!AR56*(281.8/C$4)</f>
        <v>1017667.9722089124</v>
      </c>
      <c r="D56" s="65">
        <f>'Approp Data'!AS56*(281.8/D$4)</f>
        <v>999970.01598495548</v>
      </c>
      <c r="E56" s="65">
        <f>'Approp Data'!AT56*(281.8/E$4)</f>
        <v>943400.83579418354</v>
      </c>
      <c r="F56" s="65">
        <f>'Approp Data'!AU56*(281.8/F$4)</f>
        <v>958347.00528528274</v>
      </c>
      <c r="G56" s="65">
        <f>'Approp Data'!AV56*(281.8/G$4)</f>
        <v>973344.31053488364</v>
      </c>
      <c r="H56" s="65">
        <f>'Approp Data'!AW56*(281.8/H$4)</f>
        <v>1028721.9281667324</v>
      </c>
      <c r="I56" s="65">
        <f>'Approp Data'!AX56*(281.8/I$4)</f>
        <v>1119926.0188252016</v>
      </c>
      <c r="J56" s="65">
        <f>'Approp Data'!AY56*(281.8/J$4)</f>
        <v>1078219.1186661785</v>
      </c>
      <c r="K56" s="65">
        <f>'Approp Data'!BC56*(281.8/K$4)</f>
        <v>1074003.7372216254</v>
      </c>
      <c r="L56" s="65">
        <f>'Approp Data'!BG56*(281.8/L$4)</f>
        <v>1076131.375</v>
      </c>
      <c r="M56" s="230">
        <f>'Approp Data'!BK56*(352.7/M$4)</f>
        <v>1161740.7433536756</v>
      </c>
      <c r="N56" s="230">
        <f>'Approp Data'!BQ56*(352.7/N$4)</f>
        <v>1067853.9088765348</v>
      </c>
      <c r="O56" s="230">
        <f>'Approp Data'!BR56*(352.7/O$4)</f>
        <v>1206489.4144084319</v>
      </c>
      <c r="P56" s="230">
        <f>'Approp Data'!BS56*(352.7/P$4)</f>
        <v>1284687.2611028107</v>
      </c>
      <c r="Q56" s="230">
        <f>'Approp Data'!BT56*(352.7/Q$4)</f>
        <v>1357565.3613272612</v>
      </c>
      <c r="R56" s="230">
        <f>'Approp Data'!BU56*(352.7/R$4)</f>
        <v>1278973.2404784388</v>
      </c>
      <c r="S56" s="230">
        <f>'Approp Data'!BV56*(352.7/S$4)</f>
        <v>1182490.3297229689</v>
      </c>
      <c r="T56" s="230">
        <f>'Approp Data'!BW56*(352.7/T$4)</f>
        <v>1187655.7441990478</v>
      </c>
      <c r="U56" s="230">
        <f>'Approp Data'!BX56*(352.7/U$4)</f>
        <v>1170205.2189569362</v>
      </c>
      <c r="V56" s="230">
        <f>'Approp Data'!BY56*(352.7/V$4)</f>
        <v>1222448.827</v>
      </c>
    </row>
    <row r="57" spans="1:22">
      <c r="A57" s="12" t="s">
        <v>56</v>
      </c>
      <c r="B57" s="65">
        <f>'Approp Data'!AQ57*(281.8/B$4)</f>
        <v>327622.19705434231</v>
      </c>
      <c r="C57" s="65">
        <f>'Approp Data'!AR57*(281.8/C$4)</f>
        <v>322715.68567321519</v>
      </c>
      <c r="D57" s="65">
        <f>'Approp Data'!AS57*(281.8/D$4)</f>
        <v>313186.18711800664</v>
      </c>
      <c r="E57" s="65">
        <f>'Approp Data'!AT57*(281.8/E$4)</f>
        <v>294654.36689038033</v>
      </c>
      <c r="F57" s="65">
        <f>'Approp Data'!AU57*(281.8/F$4)</f>
        <v>292735.50988088048</v>
      </c>
      <c r="G57" s="65">
        <f>'Approp Data'!AV57*(281.8/G$4)</f>
        <v>288436.16062790697</v>
      </c>
      <c r="H57" s="65">
        <f>'Approp Data'!AW57*(281.8/H$4)</f>
        <v>285055.90896088502</v>
      </c>
      <c r="I57" s="65">
        <f>'Approp Data'!AX57*(281.8/I$4)</f>
        <v>293510.73542681517</v>
      </c>
      <c r="J57" s="65">
        <f>'Approp Data'!AY57*(281.8/J$4)</f>
        <v>274297.30295680818</v>
      </c>
      <c r="K57" s="65">
        <f>'Approp Data'!BC57*(281.8/K$4)</f>
        <v>261789.42336698889</v>
      </c>
      <c r="L57" s="65">
        <f>'Approp Data'!BG57*(281.8/L$4)</f>
        <v>266111.69699999999</v>
      </c>
      <c r="M57" s="230">
        <f>'Approp Data'!BK57*(352.7/M$4)</f>
        <v>329161.32053259364</v>
      </c>
      <c r="N57" s="230">
        <f>'Approp Data'!BQ57*(352.7/N$4)</f>
        <v>319826.52432401088</v>
      </c>
      <c r="O57" s="230">
        <f>'Approp Data'!BR57*(352.7/O$4)</f>
        <v>321982.792064137</v>
      </c>
      <c r="P57" s="230">
        <f>'Approp Data'!BS57*(352.7/P$4)</f>
        <v>313077.94994620152</v>
      </c>
      <c r="Q57" s="230">
        <f>'Approp Data'!BT57*(352.7/Q$4)</f>
        <v>322263.57145765424</v>
      </c>
      <c r="R57" s="230">
        <f>'Approp Data'!BU57*(352.7/R$4)</f>
        <v>332762.51400692482</v>
      </c>
      <c r="S57" s="230">
        <f>'Approp Data'!BV57*(352.7/S$4)</f>
        <v>326470.3926108735</v>
      </c>
      <c r="T57" s="230">
        <f>'Approp Data'!BW57*(352.7/T$4)</f>
        <v>323189.58260487951</v>
      </c>
      <c r="U57" s="230">
        <f>'Approp Data'!BX57*(352.7/U$4)</f>
        <v>324929.03808323696</v>
      </c>
      <c r="V57" s="230">
        <f>'Approp Data'!BY57*(352.7/V$4)</f>
        <v>314428.37</v>
      </c>
    </row>
    <row r="58" spans="1:22">
      <c r="A58" s="12" t="s">
        <v>57</v>
      </c>
      <c r="B58" s="65">
        <f>'Approp Data'!AQ58*(281.8/B$4)</f>
        <v>1541707.906551549</v>
      </c>
      <c r="C58" s="65">
        <f>'Approp Data'!AR58*(281.8/C$4)</f>
        <v>1373979.5649257309</v>
      </c>
      <c r="D58" s="65">
        <f>'Approp Data'!AS58*(281.8/D$4)</f>
        <v>1285567.0954395863</v>
      </c>
      <c r="E58" s="65">
        <f>'Approp Data'!AT58*(281.8/E$4)</f>
        <v>1044494.5369127517</v>
      </c>
      <c r="F58" s="65">
        <f>'Approp Data'!AU58*(281.8/F$4)</f>
        <v>1375666.5907095384</v>
      </c>
      <c r="G58" s="65">
        <f>'Approp Data'!AV58*(281.8/G$4)</f>
        <v>1342471.897667774</v>
      </c>
      <c r="H58" s="65">
        <f>'Approp Data'!AW58*(281.8/H$4)</f>
        <v>1399305.5322101936</v>
      </c>
      <c r="I58" s="65">
        <f>'Approp Data'!AX58*(281.8/I$4)</f>
        <v>1458631.1908590088</v>
      </c>
      <c r="J58" s="65">
        <f>'Approp Data'!AY58*(281.8/J$4)</f>
        <v>1274891.3995980965</v>
      </c>
      <c r="K58" s="65">
        <f>'Approp Data'!BC58*(281.8/K$4)</f>
        <v>987213.12280558527</v>
      </c>
      <c r="L58" s="65">
        <f>'Approp Data'!BG58*(281.8/L$4)</f>
        <v>1138650.196</v>
      </c>
      <c r="M58" s="230">
        <f>'Approp Data'!BK58*(352.7/M$4)</f>
        <v>1283009.7898099863</v>
      </c>
      <c r="N58" s="230">
        <f>'Approp Data'!BQ58*(352.7/N$4)</f>
        <v>1509900.6091678578</v>
      </c>
      <c r="O58" s="230">
        <f>'Approp Data'!BR58*(352.7/O$4)</f>
        <v>1589486.1682360847</v>
      </c>
      <c r="P58" s="230">
        <f>'Approp Data'!BS58*(352.7/P$4)</f>
        <v>1682227.5478945388</v>
      </c>
      <c r="Q58" s="230">
        <f>'Approp Data'!BT58*(352.7/Q$4)</f>
        <v>1683694.8201105786</v>
      </c>
      <c r="R58" s="230">
        <f>'Approp Data'!BU58*(352.7/R$4)</f>
        <v>1714452.8297135665</v>
      </c>
      <c r="S58" s="230">
        <f>'Approp Data'!BV58*(352.7/S$4)</f>
        <v>1685222.9189938912</v>
      </c>
      <c r="T58" s="230">
        <f>'Approp Data'!BW58*(352.7/T$4)</f>
        <v>1685606.1882097591</v>
      </c>
      <c r="U58" s="230">
        <f>'Approp Data'!BX58*(352.7/U$4)</f>
        <v>1716176.3480407514</v>
      </c>
      <c r="V58" s="230">
        <f>'Approp Data'!BY58*(352.7/V$4)</f>
        <v>1752578.55</v>
      </c>
    </row>
    <row r="59" spans="1:22">
      <c r="A59" s="12" t="s">
        <v>58</v>
      </c>
      <c r="B59" s="65">
        <f>'Approp Data'!AQ59*(281.8/B$4)</f>
        <v>144071.50228542407</v>
      </c>
      <c r="C59" s="65">
        <f>'Approp Data'!AR59*(281.8/C$4)</f>
        <v>145251.89937709633</v>
      </c>
      <c r="D59" s="65">
        <f>'Approp Data'!AS59*(281.8/D$4)</f>
        <v>147116.293370945</v>
      </c>
      <c r="E59" s="65">
        <f>'Approp Data'!AT59*(281.8/E$4)</f>
        <v>141777.55167785237</v>
      </c>
      <c r="F59" s="65">
        <f>'Approp Data'!AU59*(281.8/F$4)</f>
        <v>140312.56193353474</v>
      </c>
      <c r="G59" s="65">
        <f>'Approp Data'!AV59*(281.8/G$4)</f>
        <v>137122.38205980064</v>
      </c>
      <c r="H59" s="65">
        <f>'Approp Data'!AW59*(281.8/H$4)</f>
        <v>138022.99012248122</v>
      </c>
      <c r="I59" s="65">
        <f>'Approp Data'!AX59*(281.8/I$4)</f>
        <v>144086.08298117557</v>
      </c>
      <c r="J59" s="65">
        <f>'Approp Data'!AY59*(281.8/J$4)</f>
        <v>142891.78550512446</v>
      </c>
      <c r="K59" s="65">
        <f>'Approp Data'!BC59*(281.8/K$4)</f>
        <v>140126.13462226995</v>
      </c>
      <c r="L59" s="65">
        <f>'Approp Data'!BG59*(281.8/L$4)</f>
        <v>137555.49</v>
      </c>
      <c r="M59" s="230">
        <f>'Approp Data'!BK59*(352.7/M$4)</f>
        <v>101135.59743619974</v>
      </c>
      <c r="N59" s="230">
        <f>'Approp Data'!BQ59*(352.7/N$4)</f>
        <v>102997.96572442018</v>
      </c>
      <c r="O59" s="230">
        <f>'Approp Data'!BR59*(352.7/O$4)</f>
        <v>129094.35862995299</v>
      </c>
      <c r="P59" s="230">
        <f>'Approp Data'!BS59*(352.7/P$4)</f>
        <v>141626.24225627648</v>
      </c>
      <c r="Q59" s="230">
        <f>'Approp Data'!BT59*(352.7/Q$4)</f>
        <v>144146.9017791627</v>
      </c>
      <c r="R59" s="230">
        <f>'Approp Data'!BU59*(352.7/R$4)</f>
        <v>138992.88637079007</v>
      </c>
      <c r="S59" s="230">
        <f>'Approp Data'!BV59*(352.7/S$4)</f>
        <v>137821.90627947464</v>
      </c>
      <c r="T59" s="230">
        <f>'Approp Data'!BW59*(352.7/T$4)</f>
        <v>137567.8992401071</v>
      </c>
      <c r="U59" s="230">
        <f>'Approp Data'!BX59*(352.7/U$4)</f>
        <v>166204.32965895953</v>
      </c>
      <c r="V59" s="230">
        <f>'Approp Data'!BY59*(352.7/V$4)</f>
        <v>176026.93400000001</v>
      </c>
    </row>
    <row r="60" spans="1:22">
      <c r="A60" s="12" t="s">
        <v>59</v>
      </c>
      <c r="B60" s="65">
        <f>'Approp Data'!AQ60*(281.8/B$4)</f>
        <v>2381766.7303199596</v>
      </c>
      <c r="C60" s="65">
        <f>'Approp Data'!AR60*(281.8/C$4)</f>
        <v>2369734.1102060378</v>
      </c>
      <c r="D60" s="65">
        <f>'Approp Data'!AS60*(281.8/D$4)</f>
        <v>2277166.5782792671</v>
      </c>
      <c r="E60" s="65">
        <f>'Approp Data'!AT60*(281.8/E$4)</f>
        <v>2194924.4393736022</v>
      </c>
      <c r="F60" s="65">
        <f>'Approp Data'!AU60*(281.8/F$4)</f>
        <v>2299063.5364695732</v>
      </c>
      <c r="G60" s="65">
        <f>'Approp Data'!AV60*(281.8/G$4)</f>
        <v>2374987.6968438537</v>
      </c>
      <c r="H60" s="65">
        <f>'Approp Data'!AW60*(281.8/H$4)</f>
        <v>2197528.952192809</v>
      </c>
      <c r="I60" s="65">
        <f>'Approp Data'!AX60*(281.8/I$4)</f>
        <v>2213378.2343449863</v>
      </c>
      <c r="J60" s="65">
        <f>'Approp Data'!AY60*(281.8/J$4)</f>
        <v>2047406.9663250365</v>
      </c>
      <c r="K60" s="65">
        <f>'Approp Data'!BC60*(281.8/K$4)</f>
        <v>2027920.7805227353</v>
      </c>
      <c r="L60" s="65">
        <f>'Approp Data'!BG60*(281.8/L$4)</f>
        <v>2050400</v>
      </c>
      <c r="M60" s="230">
        <f>'Approp Data'!BK60*(352.7/M$4)</f>
        <v>2443829.4382801666</v>
      </c>
      <c r="N60" s="230">
        <f>'Approp Data'!BQ60*(352.7/N$4)</f>
        <v>2271665.8775579808</v>
      </c>
      <c r="O60" s="230">
        <f>'Approp Data'!BR60*(352.7/O$4)</f>
        <v>2357415.7699798523</v>
      </c>
      <c r="P60" s="230">
        <f>'Approp Data'!BS60*(352.7/P$4)</f>
        <v>2381241.3426801437</v>
      </c>
      <c r="Q60" s="230">
        <f>'Approp Data'!BT60*(352.7/Q$4)</f>
        <v>2331336.8552253121</v>
      </c>
      <c r="R60" s="230">
        <f>'Approp Data'!BU60*(352.7/R$4)</f>
        <v>2313109.1794145424</v>
      </c>
      <c r="S60" s="230">
        <f>'Approp Data'!BV60*(352.7/S$4)</f>
        <v>2225579.0137446551</v>
      </c>
      <c r="T60" s="230">
        <f>'Approp Data'!BW60*(352.7/T$4)</f>
        <v>2511826.3498958643</v>
      </c>
      <c r="U60" s="230">
        <f>'Approp Data'!BX60*(352.7/U$4)</f>
        <v>2407341.6176300575</v>
      </c>
      <c r="V60" s="230">
        <f>'Approp Data'!BY60*(352.7/V$4)</f>
        <v>2630574.9939999999</v>
      </c>
    </row>
    <row r="61" spans="1:22">
      <c r="A61" s="12" t="s">
        <v>60</v>
      </c>
      <c r="B61" s="65">
        <f>'Approp Data'!AQ61*(281.8/B$4)</f>
        <v>4979247.1386490604</v>
      </c>
      <c r="C61" s="65">
        <f>'Approp Data'!AR61*(281.8/C$4)</f>
        <v>4863939.5639674179</v>
      </c>
      <c r="D61" s="65">
        <f>'Approp Data'!AS61*(281.8/D$4)</f>
        <v>5151265.5787494127</v>
      </c>
      <c r="E61" s="65">
        <f>'Approp Data'!AT61*(281.8/E$4)</f>
        <v>4731665.3440715885</v>
      </c>
      <c r="F61" s="65">
        <f>'Approp Data'!AU61*(281.8/F$4)</f>
        <v>4429064.7082434185</v>
      </c>
      <c r="G61" s="65">
        <f>'Approp Data'!AV61*(281.8/G$4)</f>
        <v>4854373.6337209297</v>
      </c>
      <c r="H61" s="65">
        <f>'Approp Data'!AW61*(281.8/H$4)</f>
        <v>5086115.120268668</v>
      </c>
      <c r="I61" s="65">
        <f>'Approp Data'!AX61*(281.8/I$4)</f>
        <v>5254182.0023818677</v>
      </c>
      <c r="J61" s="65">
        <f>'Approp Data'!AY61*(281.8/J$4)</f>
        <v>5151047.1968565155</v>
      </c>
      <c r="K61" s="65">
        <f>'Approp Data'!BC61*(281.8/K$4)</f>
        <v>4803293.0468743285</v>
      </c>
      <c r="L61" s="65">
        <f>'Approp Data'!BG61*(281.8/L$4)</f>
        <v>4750906.2390000001</v>
      </c>
      <c r="M61" s="230">
        <f>'Approp Data'!BK61*(352.7/M$4)</f>
        <v>5770999.5633439664</v>
      </c>
      <c r="N61" s="230">
        <f>'Approp Data'!BQ61*(352.7/N$4)</f>
        <v>6150639.1303062756</v>
      </c>
      <c r="O61" s="230">
        <f>'Approp Data'!BR61*(352.7/O$4)</f>
        <v>6257079.9129009405</v>
      </c>
      <c r="P61" s="230">
        <f>'Approp Data'!BS61*(352.7/P$4)</f>
        <v>6286606.3476439519</v>
      </c>
      <c r="Q61" s="230">
        <f>'Approp Data'!BT61*(352.7/Q$4)</f>
        <v>6322985.571108981</v>
      </c>
      <c r="R61" s="230">
        <f>'Approp Data'!BU61*(352.7/R$4)</f>
        <v>6366912.2017626697</v>
      </c>
      <c r="S61" s="230">
        <f>'Approp Data'!BV61*(352.7/S$4)</f>
        <v>6389328.9923524745</v>
      </c>
      <c r="T61" s="230">
        <f>'Approp Data'!BW61*(352.7/T$4)</f>
        <v>6451856.0479848264</v>
      </c>
      <c r="U61" s="230">
        <f>'Approp Data'!BX61*(352.7/U$4)</f>
        <v>6232173.2029887279</v>
      </c>
      <c r="V61" s="230">
        <f>'Approp Data'!BY61*(352.7/V$4)</f>
        <v>6029448.0659999996</v>
      </c>
    </row>
    <row r="62" spans="1:22">
      <c r="A62" s="12" t="s">
        <v>61</v>
      </c>
      <c r="B62" s="65">
        <f>'Approp Data'!AQ62*(281.8/B$4)</f>
        <v>2870043.5510411379</v>
      </c>
      <c r="C62" s="65">
        <f>'Approp Data'!AR62*(281.8/C$4)</f>
        <v>2716318.4044082416</v>
      </c>
      <c r="D62" s="65">
        <f>'Approp Data'!AS62*(281.8/D$4)</f>
        <v>2647118.1758345091</v>
      </c>
      <c r="E62" s="65">
        <f>'Approp Data'!AT62*(281.8/E$4)</f>
        <v>2454392.2621923941</v>
      </c>
      <c r="F62" s="65">
        <f>'Approp Data'!AU62*(281.8/F$4)</f>
        <v>2451473.9171342254</v>
      </c>
      <c r="G62" s="65">
        <f>'Approp Data'!AV62*(281.8/G$4)</f>
        <v>2395667.4634551494</v>
      </c>
      <c r="H62" s="65">
        <f>'Approp Data'!AW62*(281.8/H$4)</f>
        <v>2398248.2670881073</v>
      </c>
      <c r="I62" s="65">
        <f>'Approp Data'!AX62*(281.8/I$4)</f>
        <v>2374431.8601613524</v>
      </c>
      <c r="J62" s="65">
        <f>'Approp Data'!AY62*(281.8/J$4)</f>
        <v>2234061.3016105415</v>
      </c>
      <c r="K62" s="65">
        <f>'Approp Data'!BC62*(281.8/K$4)</f>
        <v>2049880.5979233796</v>
      </c>
      <c r="L62" s="65">
        <f>'Approp Data'!BG62*(281.8/L$4)</f>
        <v>2008025</v>
      </c>
      <c r="M62" s="230">
        <f>'Approp Data'!BK62*(352.7/M$4)</f>
        <v>2202475.7520804438</v>
      </c>
      <c r="N62" s="230">
        <f>'Approp Data'!BQ62*(352.7/N$4)</f>
        <v>1963974.824351978</v>
      </c>
      <c r="O62" s="230">
        <f>'Approp Data'!BR62*(352.7/O$4)</f>
        <v>1947894.1182001343</v>
      </c>
      <c r="P62" s="230">
        <f>'Approp Data'!BS62*(352.7/P$4)</f>
        <v>1907813.7541571569</v>
      </c>
      <c r="Q62" s="230">
        <f>'Approp Data'!BT62*(352.7/Q$4)</f>
        <v>1857093.4368807927</v>
      </c>
      <c r="R62" s="230">
        <f>'Approp Data'!BU62*(352.7/R$4)</f>
        <v>1879632.331129997</v>
      </c>
      <c r="S62" s="230">
        <f>'Approp Data'!BV62*(352.7/S$4)</f>
        <v>1845763.9893097128</v>
      </c>
      <c r="T62" s="230">
        <f>'Approp Data'!BW62*(352.7/T$4)</f>
        <v>1847224.2250761678</v>
      </c>
      <c r="U62" s="230">
        <f>'Approp Data'!BX62*(352.7/U$4)</f>
        <v>1909542.503271098</v>
      </c>
      <c r="V62" s="230">
        <f>'Approp Data'!BY62*(352.7/V$4)</f>
        <v>1829911</v>
      </c>
    </row>
    <row r="63" spans="1:22">
      <c r="A63" s="12" t="s">
        <v>62</v>
      </c>
      <c r="B63" s="65">
        <f>'Approp Data'!AQ63*(281.8/B$4)</f>
        <v>232925.08887760286</v>
      </c>
      <c r="C63" s="65">
        <f>'Approp Data'!AR63*(281.8/C$4)</f>
        <v>235584.52994729279</v>
      </c>
      <c r="D63" s="65">
        <f>'Approp Data'!AS63*(281.8/D$4)</f>
        <v>224486.09308885757</v>
      </c>
      <c r="E63" s="65">
        <f>'Approp Data'!AT63*(281.8/E$4)</f>
        <v>215889.06040268458</v>
      </c>
      <c r="F63" s="65">
        <f>'Approp Data'!AU63*(281.8/F$4)</f>
        <v>228691.45631937854</v>
      </c>
      <c r="G63" s="65">
        <f>'Approp Data'!AV63*(281.8/G$4)</f>
        <v>225691.3297898671</v>
      </c>
      <c r="H63" s="65">
        <f>'Approp Data'!AW63*(281.8/H$4)</f>
        <v>218626.8987981035</v>
      </c>
      <c r="I63" s="65">
        <f>'Approp Data'!AX63*(281.8/I$4)</f>
        <v>207132.91875374567</v>
      </c>
      <c r="J63" s="65">
        <f>'Approp Data'!AY63*(281.8/J$4)</f>
        <v>170348.35683821377</v>
      </c>
      <c r="K63" s="65">
        <f>'Approp Data'!BC63*(281.8/K$4)</f>
        <v>161190.90154672397</v>
      </c>
      <c r="L63" s="65">
        <f>'Approp Data'!BG63*(281.8/L$4)</f>
        <v>157433.53099999999</v>
      </c>
      <c r="M63" s="230">
        <f>'Approp Data'!BK63*(352.7/M$4)</f>
        <v>196611.06307108182</v>
      </c>
      <c r="N63" s="230">
        <f>'Approp Data'!BQ63*(352.7/N$4)</f>
        <v>193118.01841030014</v>
      </c>
      <c r="O63" s="230">
        <f>'Approp Data'!BR63*(352.7/O$4)</f>
        <v>197372.76166722632</v>
      </c>
      <c r="P63" s="230">
        <f>'Approp Data'!BS63*(352.7/P$4)</f>
        <v>203475.6165076622</v>
      </c>
      <c r="Q63" s="230">
        <f>'Approp Data'!BT63*(352.7/Q$4)</f>
        <v>201515.22728539474</v>
      </c>
      <c r="R63" s="230">
        <f>'Approp Data'!BU63*(352.7/R$4)</f>
        <v>209532.88637079007</v>
      </c>
      <c r="S63" s="230">
        <f>'Approp Data'!BV63*(352.7/S$4)</f>
        <v>214974.19100458155</v>
      </c>
      <c r="T63" s="230">
        <f>'Approp Data'!BW63*(352.7/T$4)</f>
        <v>218729.95137935138</v>
      </c>
      <c r="U63" s="230">
        <f>'Approp Data'!BX63*(352.7/U$4)</f>
        <v>217301.30689046241</v>
      </c>
      <c r="V63" s="230">
        <f>'Approp Data'!BY63*(352.7/V$4)</f>
        <v>206717.99600000001</v>
      </c>
    </row>
    <row r="64" spans="1:22">
      <c r="A64" s="21" t="s">
        <v>63</v>
      </c>
      <c r="B64" s="66">
        <f>'Approp Data'!AQ64*(281.8/B$4)</f>
        <v>96966.964956830881</v>
      </c>
      <c r="C64" s="66">
        <f>'Approp Data'!AR64*(281.8/C$4)</f>
        <v>96346.704360325835</v>
      </c>
      <c r="D64" s="66">
        <f>'Approp Data'!AS64*(281.8/D$4)</f>
        <v>100230.44381758347</v>
      </c>
      <c r="E64" s="66">
        <f>'Approp Data'!AT64*(281.8/E$4)</f>
        <v>97278.368680089494</v>
      </c>
      <c r="F64" s="66">
        <f>'Approp Data'!AU64*(281.8/F$4)</f>
        <v>94876.489676305573</v>
      </c>
      <c r="G64" s="66">
        <f>'Approp Data'!AV64*(281.8/G$4)</f>
        <v>96041.121656146162</v>
      </c>
      <c r="H64" s="66">
        <f>'Approp Data'!AW64*(281.8/H$4)</f>
        <v>95666.181760521533</v>
      </c>
      <c r="I64" s="66">
        <f>'Approp Data'!AX64*(281.8/I$4)</f>
        <v>98301.371530449469</v>
      </c>
      <c r="J64" s="66">
        <f>'Approp Data'!AY64*(281.8/J$4)</f>
        <v>89934.100693265005</v>
      </c>
      <c r="K64" s="66">
        <f>'Approp Data'!BC64*(281.8/K$4)</f>
        <v>94089.773195846748</v>
      </c>
      <c r="L64" s="66">
        <f>'Approp Data'!BG64*(281.8/L$4)</f>
        <v>93731.614000000001</v>
      </c>
      <c r="M64" s="230">
        <f>'Approp Data'!BK64*(352.7/M$4)</f>
        <v>110097.25561199723</v>
      </c>
      <c r="N64" s="230">
        <f>'Approp Data'!BQ64*(352.7/N$4)</f>
        <v>107470.95596350615</v>
      </c>
      <c r="O64" s="230">
        <f>'Approp Data'!BR64*(352.7/O$4)</f>
        <v>109773.07837474815</v>
      </c>
      <c r="P64" s="230">
        <f>'Approp Data'!BS64*(352.7/P$4)</f>
        <v>105381.43212552984</v>
      </c>
      <c r="Q64" s="230">
        <f>'Approp Data'!BT64*(352.7/Q$4)</f>
        <v>102349.52041482902</v>
      </c>
      <c r="R64" s="230">
        <f>'Approp Data'!BU64*(352.7/R$4)</f>
        <v>103420.92099464904</v>
      </c>
      <c r="S64" s="230">
        <f>'Approp Data'!BV64*(352.7/S$4)</f>
        <v>102915.43289828955</v>
      </c>
      <c r="T64" s="230">
        <f>'Approp Data'!BW64*(352.7/T$4)</f>
        <v>100939.04299880988</v>
      </c>
      <c r="U64" s="230">
        <f>'Approp Data'!BX64*(352.7/U$4)</f>
        <v>110095.21937341041</v>
      </c>
      <c r="V64" s="230">
        <f>'Approp Data'!BY64*(352.7/V$4)</f>
        <v>157374.44</v>
      </c>
    </row>
  </sheetData>
  <phoneticPr fontId="0" type="noConversion"/>
  <pageMargins left="0.75" right="0.75" top="1" bottom="1" header="0.5" footer="0.5"/>
  <pageSetup orientation="portrait" verticalDpi="300" r:id="rId1"/>
  <headerFooter alignWithMargins="0"/>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tabColor indexed="62"/>
  </sheetPr>
  <dimension ref="A1:IC77"/>
  <sheetViews>
    <sheetView workbookViewId="0">
      <pane xSplit="1" ySplit="4" topLeftCell="B32" activePane="bottomRight" state="frozen"/>
      <selection pane="topRight" activeCell="B1" sqref="B1"/>
      <selection pane="bottomLeft" activeCell="A5" sqref="A5"/>
      <selection pane="bottomRight" activeCell="BP65" sqref="BP65"/>
    </sheetView>
  </sheetViews>
  <sheetFormatPr defaultColWidth="9.33203125" defaultRowHeight="12.75"/>
  <cols>
    <col min="1" max="1" width="18.33203125" style="10" customWidth="1"/>
    <col min="2" max="2" width="12.1640625" style="10" bestFit="1" customWidth="1"/>
    <col min="3" max="3" width="12.5" style="10" hidden="1" customWidth="1"/>
    <col min="4" max="4" width="13.33203125" style="10" hidden="1" customWidth="1"/>
    <col min="5" max="8" width="12.5" style="10" hidden="1" customWidth="1"/>
    <col min="9" max="18" width="13.6640625" style="10" hidden="1" customWidth="1"/>
    <col min="19" max="19" width="14" style="10" hidden="1" customWidth="1"/>
    <col min="20" max="20" width="14.5" style="10" hidden="1" customWidth="1"/>
    <col min="21" max="21" width="14.6640625" style="10" hidden="1" customWidth="1"/>
    <col min="22" max="22" width="17" style="10" hidden="1" customWidth="1"/>
    <col min="23" max="23" width="16.33203125" style="10" hidden="1" customWidth="1"/>
    <col min="24" max="24" width="15" style="10" hidden="1" customWidth="1"/>
    <col min="25" max="25" width="15.5" style="10" hidden="1" customWidth="1"/>
    <col min="26" max="27" width="15.1640625" style="10" hidden="1" customWidth="1"/>
    <col min="28" max="28" width="13.6640625" style="10" hidden="1" customWidth="1"/>
    <col min="29" max="30" width="14.5" style="10" hidden="1" customWidth="1"/>
    <col min="31" max="32" width="15" style="10" hidden="1" customWidth="1"/>
    <col min="33" max="33" width="15.33203125" style="10" hidden="1" customWidth="1"/>
    <col min="34" max="34" width="16.33203125" style="10" hidden="1" customWidth="1"/>
    <col min="35" max="35" width="15.1640625" style="10" hidden="1" customWidth="1"/>
    <col min="36" max="36" width="15" style="10" hidden="1" customWidth="1"/>
    <col min="37" max="37" width="17.1640625" style="10" hidden="1" customWidth="1"/>
    <col min="38" max="38" width="14.6640625" style="10" hidden="1" customWidth="1"/>
    <col min="39" max="39" width="16" style="10" hidden="1" customWidth="1"/>
    <col min="40" max="43" width="17.33203125" style="10" hidden="1" customWidth="1"/>
    <col min="44" max="44" width="16.5" style="10" hidden="1" customWidth="1"/>
    <col min="45" max="45" width="14.5" style="10" hidden="1" customWidth="1"/>
    <col min="46" max="47" width="15.6640625" style="10" hidden="1" customWidth="1"/>
    <col min="48" max="49" width="15" style="183" hidden="1" customWidth="1"/>
    <col min="50" max="57" width="17.6640625" style="183" hidden="1" customWidth="1"/>
    <col min="58" max="63" width="17.6640625" style="10" hidden="1" customWidth="1"/>
    <col min="64" max="74" width="17.6640625" style="10" customWidth="1"/>
    <col min="75" max="75" width="17.6640625" style="254" customWidth="1"/>
    <col min="76" max="76" width="17.6640625" style="257" customWidth="1"/>
    <col min="77" max="79" width="9.33203125" style="218"/>
    <col min="80" max="16384" width="9.33203125" style="10"/>
  </cols>
  <sheetData>
    <row r="1" spans="1:237">
      <c r="A1" s="277"/>
      <c r="B1" s="75" t="s">
        <v>237</v>
      </c>
      <c r="C1" s="277"/>
      <c r="D1" s="277"/>
      <c r="E1" s="277"/>
      <c r="F1" s="277"/>
      <c r="G1" s="277"/>
      <c r="H1" s="277"/>
      <c r="I1" s="277"/>
      <c r="J1" s="277"/>
      <c r="K1" s="277"/>
      <c r="L1" s="277"/>
      <c r="M1" s="277"/>
      <c r="N1" s="277"/>
      <c r="O1" s="277"/>
      <c r="P1" s="277"/>
      <c r="Q1" s="277"/>
      <c r="R1" s="277"/>
      <c r="S1" s="277"/>
      <c r="T1" s="75"/>
      <c r="U1" s="277"/>
      <c r="V1" s="277"/>
      <c r="W1" s="277"/>
      <c r="X1" s="277"/>
      <c r="Y1" s="277"/>
      <c r="Z1" s="277"/>
      <c r="AA1" s="277"/>
      <c r="AB1" s="277"/>
      <c r="AC1" s="277"/>
      <c r="AD1" s="277"/>
      <c r="AE1" s="277"/>
      <c r="AF1" s="277"/>
      <c r="AG1" s="277"/>
      <c r="AH1" s="277"/>
      <c r="AI1" s="277"/>
      <c r="AJ1" s="277"/>
      <c r="AK1" s="277"/>
      <c r="AL1" s="277"/>
      <c r="AM1" s="277"/>
      <c r="AN1" s="277"/>
      <c r="AO1" s="277"/>
      <c r="AP1" s="277"/>
      <c r="AQ1" s="277"/>
      <c r="AR1" s="277"/>
      <c r="AS1" s="277"/>
      <c r="AT1" s="277"/>
      <c r="AU1" s="277"/>
      <c r="AV1" s="277"/>
      <c r="AW1" s="277"/>
      <c r="BF1" s="183"/>
      <c r="BG1" s="183"/>
      <c r="BH1" s="8"/>
      <c r="BI1" s="8"/>
      <c r="BJ1" s="8"/>
      <c r="BK1" s="8"/>
      <c r="BL1" s="8"/>
      <c r="BM1" s="8"/>
      <c r="BN1" s="8"/>
      <c r="BO1" s="8"/>
      <c r="BP1" s="8"/>
      <c r="BQ1" s="8"/>
      <c r="BR1" s="8"/>
      <c r="BS1" s="8"/>
      <c r="BT1" s="8"/>
      <c r="BU1" s="8"/>
      <c r="BV1" s="8"/>
      <c r="BW1" s="8"/>
      <c r="BX1" s="8"/>
      <c r="CB1" s="277"/>
      <c r="CC1" s="277"/>
      <c r="CD1" s="277"/>
      <c r="CE1" s="277"/>
      <c r="CF1" s="277"/>
      <c r="CG1" s="277"/>
      <c r="CH1" s="277"/>
      <c r="CI1" s="277"/>
      <c r="CJ1" s="277"/>
      <c r="CK1" s="277"/>
      <c r="CL1" s="277"/>
      <c r="CM1" s="277"/>
      <c r="CN1" s="277"/>
      <c r="CO1" s="277"/>
      <c r="CP1" s="277"/>
      <c r="CQ1" s="277"/>
      <c r="CR1" s="277"/>
      <c r="CS1" s="277"/>
      <c r="CT1" s="277"/>
      <c r="CU1" s="277"/>
      <c r="CV1" s="277"/>
      <c r="CW1" s="277"/>
      <c r="CX1" s="277"/>
      <c r="CY1" s="277"/>
      <c r="CZ1" s="277"/>
      <c r="DA1" s="277"/>
      <c r="DB1" s="277"/>
      <c r="DC1" s="277"/>
      <c r="DD1" s="277"/>
      <c r="DE1" s="277"/>
      <c r="DF1" s="277"/>
      <c r="DG1" s="277"/>
      <c r="DH1" s="277"/>
      <c r="DI1" s="277"/>
      <c r="DJ1" s="277"/>
      <c r="DK1" s="277"/>
      <c r="DL1" s="277"/>
      <c r="DM1" s="277"/>
      <c r="DN1" s="277"/>
      <c r="DO1" s="277"/>
      <c r="DP1" s="277"/>
      <c r="DQ1" s="277"/>
      <c r="DR1" s="277"/>
      <c r="DS1" s="277"/>
      <c r="DT1" s="277"/>
      <c r="DU1" s="277"/>
      <c r="DV1" s="277"/>
      <c r="DW1" s="277"/>
      <c r="DX1" s="277"/>
      <c r="DY1" s="277"/>
      <c r="DZ1" s="277"/>
      <c r="EA1" s="277"/>
      <c r="EB1" s="277"/>
      <c r="EC1" s="277"/>
      <c r="ED1" s="277"/>
      <c r="EE1" s="277"/>
      <c r="EF1" s="277"/>
      <c r="EG1" s="277"/>
      <c r="EH1" s="277"/>
      <c r="EI1" s="277"/>
      <c r="EJ1" s="277"/>
      <c r="EK1" s="277"/>
      <c r="EL1" s="277"/>
      <c r="EM1" s="277"/>
      <c r="EN1" s="277"/>
      <c r="EO1" s="277"/>
      <c r="EP1" s="277"/>
      <c r="EQ1" s="277"/>
      <c r="ER1" s="277"/>
      <c r="ES1" s="277"/>
      <c r="ET1" s="277"/>
      <c r="EU1" s="277"/>
      <c r="EV1" s="277"/>
      <c r="EW1" s="277"/>
      <c r="EX1" s="277"/>
      <c r="EY1" s="277"/>
      <c r="EZ1" s="277"/>
      <c r="FA1" s="277"/>
      <c r="FB1" s="277"/>
      <c r="FC1" s="277"/>
      <c r="FD1" s="277"/>
      <c r="FE1" s="277"/>
      <c r="FF1" s="277"/>
      <c r="FG1" s="277"/>
      <c r="FH1" s="277"/>
      <c r="FI1" s="277"/>
      <c r="FJ1" s="277"/>
      <c r="FK1" s="277"/>
      <c r="FL1" s="277"/>
      <c r="FM1" s="277"/>
      <c r="FN1" s="277"/>
      <c r="FO1" s="277"/>
      <c r="FP1" s="277"/>
      <c r="FQ1" s="277"/>
      <c r="FR1" s="277"/>
      <c r="FS1" s="277"/>
      <c r="FT1" s="277"/>
      <c r="FU1" s="277"/>
      <c r="FV1" s="277"/>
      <c r="FW1" s="277"/>
      <c r="FX1" s="277"/>
      <c r="FY1" s="277"/>
      <c r="FZ1" s="277"/>
      <c r="GA1" s="277"/>
      <c r="GB1" s="277"/>
      <c r="GC1" s="277"/>
      <c r="GD1" s="277"/>
      <c r="GE1" s="277"/>
      <c r="GF1" s="277"/>
      <c r="GG1" s="277"/>
      <c r="GH1" s="277"/>
      <c r="GI1" s="277"/>
      <c r="GJ1" s="277"/>
      <c r="GK1" s="277"/>
      <c r="GL1" s="277"/>
      <c r="GM1" s="277"/>
      <c r="GN1" s="277"/>
      <c r="GO1" s="277"/>
      <c r="GP1" s="277"/>
      <c r="GQ1" s="277"/>
      <c r="GR1" s="277"/>
      <c r="GS1" s="277"/>
      <c r="GT1" s="277"/>
      <c r="GU1" s="277"/>
      <c r="GV1" s="277"/>
      <c r="GW1" s="277"/>
      <c r="GX1" s="277"/>
      <c r="GY1" s="277"/>
      <c r="GZ1" s="277"/>
      <c r="HA1" s="277"/>
      <c r="HB1" s="277"/>
      <c r="HC1" s="277"/>
      <c r="HD1" s="277"/>
      <c r="HE1" s="277"/>
      <c r="HF1" s="277"/>
      <c r="HG1" s="277"/>
      <c r="HH1" s="277"/>
      <c r="HI1" s="277"/>
      <c r="HJ1" s="277"/>
      <c r="HK1" s="277"/>
      <c r="HL1" s="277"/>
      <c r="HM1" s="277"/>
      <c r="HN1" s="277"/>
      <c r="HO1" s="277"/>
      <c r="HP1" s="277"/>
      <c r="HQ1" s="277"/>
      <c r="HR1" s="277"/>
      <c r="HS1" s="277"/>
      <c r="HT1" s="277"/>
      <c r="HU1" s="277"/>
      <c r="HV1" s="277"/>
      <c r="HW1" s="277"/>
      <c r="HX1" s="277"/>
      <c r="HY1" s="277"/>
      <c r="HZ1" s="277"/>
      <c r="IA1" s="277"/>
      <c r="IB1" s="277"/>
      <c r="IC1" s="277"/>
    </row>
    <row r="2" spans="1:237">
      <c r="A2" s="277"/>
      <c r="B2" s="75" t="s">
        <v>238</v>
      </c>
      <c r="C2" s="277"/>
      <c r="D2" s="277"/>
      <c r="E2" s="277"/>
      <c r="F2" s="277"/>
      <c r="G2" s="277"/>
      <c r="H2" s="277"/>
      <c r="I2" s="277"/>
      <c r="J2" s="277"/>
      <c r="K2" s="277"/>
      <c r="L2" s="277"/>
      <c r="M2" s="277"/>
      <c r="N2" s="277"/>
      <c r="O2" s="277"/>
      <c r="P2" s="277"/>
      <c r="Q2" s="277"/>
      <c r="R2" s="277"/>
      <c r="S2" s="277"/>
      <c r="T2" s="75"/>
      <c r="U2" s="277"/>
      <c r="V2" s="277"/>
      <c r="W2" s="277"/>
      <c r="X2" s="277"/>
      <c r="Y2" s="277"/>
      <c r="Z2" s="277"/>
      <c r="AA2" s="277"/>
      <c r="AB2" s="277"/>
      <c r="AC2" s="277"/>
      <c r="AD2" s="277"/>
      <c r="AE2" s="277"/>
      <c r="AF2" s="277"/>
      <c r="AG2" s="277"/>
      <c r="AH2" s="277"/>
      <c r="AI2" s="277"/>
      <c r="AJ2" s="277"/>
      <c r="AK2" s="277"/>
      <c r="AL2" s="277"/>
      <c r="AM2" s="277"/>
      <c r="AN2" s="277"/>
      <c r="AO2" s="277"/>
      <c r="AP2" s="277"/>
      <c r="AQ2" s="277"/>
      <c r="AR2" s="277"/>
      <c r="AS2" s="277"/>
      <c r="AT2" s="277"/>
      <c r="AU2" s="277"/>
      <c r="AV2" s="277"/>
      <c r="AW2" s="277"/>
      <c r="BF2" s="183"/>
      <c r="BG2" s="183"/>
      <c r="BH2" s="8"/>
      <c r="BI2" s="8"/>
      <c r="BJ2" s="8"/>
      <c r="BK2" s="8"/>
      <c r="BL2" s="8"/>
      <c r="BM2" s="8"/>
      <c r="BN2" s="8"/>
      <c r="BO2" s="8"/>
      <c r="BP2" s="8"/>
      <c r="BQ2" s="8"/>
      <c r="BR2" s="8"/>
      <c r="BS2" s="8"/>
      <c r="BT2" s="8"/>
      <c r="BU2" s="8"/>
      <c r="BV2" s="8"/>
      <c r="BW2" s="8"/>
      <c r="BX2" s="8"/>
      <c r="CB2" s="277"/>
      <c r="CC2" s="277"/>
      <c r="CD2" s="277"/>
      <c r="CE2" s="277"/>
      <c r="CF2" s="277"/>
      <c r="CG2" s="277"/>
      <c r="CH2" s="277"/>
      <c r="CI2" s="277"/>
      <c r="CJ2" s="277"/>
      <c r="CK2" s="277"/>
      <c r="CL2" s="277"/>
      <c r="CM2" s="277"/>
      <c r="CN2" s="277"/>
      <c r="CO2" s="277"/>
      <c r="CP2" s="277"/>
      <c r="CQ2" s="277"/>
      <c r="CR2" s="277"/>
      <c r="CS2" s="277"/>
      <c r="CT2" s="277"/>
      <c r="CU2" s="277"/>
      <c r="CV2" s="277"/>
      <c r="CW2" s="277"/>
      <c r="CX2" s="277"/>
      <c r="CY2" s="277"/>
      <c r="CZ2" s="277"/>
      <c r="DA2" s="277"/>
      <c r="DB2" s="277"/>
      <c r="DC2" s="277"/>
      <c r="DD2" s="277"/>
      <c r="DE2" s="277"/>
      <c r="DF2" s="277"/>
      <c r="DG2" s="277"/>
      <c r="DH2" s="277"/>
      <c r="DI2" s="277"/>
      <c r="DJ2" s="277"/>
      <c r="DK2" s="277"/>
      <c r="DL2" s="277"/>
      <c r="DM2" s="277"/>
      <c r="DN2" s="277"/>
      <c r="DO2" s="277"/>
      <c r="DP2" s="277"/>
      <c r="DQ2" s="277"/>
      <c r="DR2" s="277"/>
      <c r="DS2" s="277"/>
      <c r="DT2" s="277"/>
      <c r="DU2" s="277"/>
      <c r="DV2" s="277"/>
      <c r="DW2" s="277"/>
      <c r="DX2" s="277"/>
      <c r="DY2" s="277"/>
      <c r="DZ2" s="277"/>
      <c r="EA2" s="277"/>
      <c r="EB2" s="277"/>
      <c r="EC2" s="277"/>
      <c r="ED2" s="277"/>
      <c r="EE2" s="277"/>
      <c r="EF2" s="277"/>
      <c r="EG2" s="277"/>
      <c r="EH2" s="277"/>
      <c r="EI2" s="277"/>
      <c r="EJ2" s="277"/>
      <c r="EK2" s="277"/>
      <c r="EL2" s="277"/>
      <c r="EM2" s="277"/>
      <c r="EN2" s="277"/>
      <c r="EO2" s="277"/>
      <c r="EP2" s="277"/>
      <c r="EQ2" s="277"/>
      <c r="ER2" s="277"/>
      <c r="ES2" s="277"/>
      <c r="ET2" s="277"/>
      <c r="EU2" s="277"/>
      <c r="EV2" s="277"/>
      <c r="EW2" s="277"/>
      <c r="EX2" s="277"/>
      <c r="EY2" s="277"/>
      <c r="EZ2" s="277"/>
      <c r="FA2" s="277"/>
      <c r="FB2" s="277"/>
      <c r="FC2" s="277"/>
      <c r="FD2" s="277"/>
      <c r="FE2" s="277"/>
      <c r="FF2" s="277"/>
      <c r="FG2" s="277"/>
      <c r="FH2" s="277"/>
      <c r="FI2" s="277"/>
      <c r="FJ2" s="277"/>
      <c r="FK2" s="277"/>
      <c r="FL2" s="277"/>
      <c r="FM2" s="277"/>
      <c r="FN2" s="277"/>
      <c r="FO2" s="277"/>
      <c r="FP2" s="277"/>
      <c r="FQ2" s="277"/>
      <c r="FR2" s="277"/>
      <c r="FS2" s="277"/>
      <c r="FT2" s="277"/>
      <c r="FU2" s="277"/>
      <c r="FV2" s="277"/>
      <c r="FW2" s="277"/>
      <c r="FX2" s="277"/>
      <c r="FY2" s="277"/>
      <c r="FZ2" s="277"/>
      <c r="GA2" s="277"/>
      <c r="GB2" s="277"/>
      <c r="GC2" s="277"/>
      <c r="GD2" s="277"/>
      <c r="GE2" s="277"/>
      <c r="GF2" s="277"/>
      <c r="GG2" s="277"/>
      <c r="GH2" s="277"/>
      <c r="GI2" s="277"/>
      <c r="GJ2" s="277"/>
      <c r="GK2" s="277"/>
      <c r="GL2" s="277"/>
      <c r="GM2" s="277"/>
      <c r="GN2" s="277"/>
      <c r="GO2" s="277"/>
      <c r="GP2" s="277"/>
      <c r="GQ2" s="277"/>
      <c r="GR2" s="277"/>
      <c r="GS2" s="277"/>
      <c r="GT2" s="277"/>
      <c r="GU2" s="277"/>
      <c r="GV2" s="277"/>
      <c r="GW2" s="277"/>
      <c r="GX2" s="277"/>
      <c r="GY2" s="277"/>
      <c r="GZ2" s="277"/>
      <c r="HA2" s="277"/>
      <c r="HB2" s="277"/>
      <c r="HC2" s="277"/>
      <c r="HD2" s="277"/>
      <c r="HE2" s="277"/>
      <c r="HF2" s="277"/>
      <c r="HG2" s="277"/>
      <c r="HH2" s="277"/>
      <c r="HI2" s="277"/>
      <c r="HJ2" s="277"/>
      <c r="HK2" s="277"/>
      <c r="HL2" s="277"/>
      <c r="HM2" s="277"/>
      <c r="HN2" s="277"/>
      <c r="HO2" s="277"/>
      <c r="HP2" s="277"/>
      <c r="HQ2" s="277"/>
      <c r="HR2" s="277"/>
      <c r="HS2" s="277"/>
      <c r="HT2" s="277"/>
      <c r="HU2" s="277"/>
      <c r="HV2" s="277"/>
      <c r="HW2" s="277"/>
      <c r="HX2" s="277"/>
      <c r="HY2" s="277"/>
      <c r="HZ2" s="277"/>
      <c r="IA2" s="277"/>
      <c r="IB2" s="277"/>
      <c r="IC2" s="277"/>
    </row>
    <row r="3" spans="1:237" s="118" customFormat="1">
      <c r="B3" s="119"/>
      <c r="BP3" s="194"/>
      <c r="BQ3" s="194"/>
      <c r="BR3" s="194"/>
      <c r="BS3" s="194"/>
      <c r="BT3" s="194"/>
      <c r="BU3" s="194"/>
      <c r="BV3" s="194"/>
      <c r="BW3" s="194"/>
      <c r="BX3" s="194"/>
      <c r="BY3" s="219"/>
      <c r="BZ3" s="218"/>
      <c r="CA3" s="218"/>
    </row>
    <row r="4" spans="1:237" s="19" customFormat="1">
      <c r="A4" s="184"/>
      <c r="B4" s="185">
        <v>1942</v>
      </c>
      <c r="C4" s="185">
        <v>1944</v>
      </c>
      <c r="D4" s="185">
        <v>1946</v>
      </c>
      <c r="E4" s="185">
        <v>1948</v>
      </c>
      <c r="F4" s="185">
        <v>1950</v>
      </c>
      <c r="G4" s="185">
        <v>1951</v>
      </c>
      <c r="H4" s="185">
        <v>1952</v>
      </c>
      <c r="I4" s="185">
        <v>1953</v>
      </c>
      <c r="J4" s="185">
        <v>1954</v>
      </c>
      <c r="K4" s="185">
        <v>1955</v>
      </c>
      <c r="L4" s="185">
        <v>1956</v>
      </c>
      <c r="M4" s="185">
        <v>1957</v>
      </c>
      <c r="N4" s="185">
        <v>1958</v>
      </c>
      <c r="O4" s="185">
        <v>1959</v>
      </c>
      <c r="P4" s="185">
        <v>1960</v>
      </c>
      <c r="Q4" s="185">
        <v>1961</v>
      </c>
      <c r="R4" s="185">
        <v>1962</v>
      </c>
      <c r="S4" s="185">
        <v>1963</v>
      </c>
      <c r="T4" s="185">
        <v>1964</v>
      </c>
      <c r="U4" s="185">
        <v>1965</v>
      </c>
      <c r="V4" s="185">
        <v>1966</v>
      </c>
      <c r="W4" s="185">
        <v>1967</v>
      </c>
      <c r="X4" s="185">
        <v>1968</v>
      </c>
      <c r="Y4" s="185">
        <v>1969</v>
      </c>
      <c r="Z4" s="185">
        <v>1970</v>
      </c>
      <c r="AA4" s="185">
        <v>1971</v>
      </c>
      <c r="AB4" s="185">
        <v>1972</v>
      </c>
      <c r="AC4" s="185">
        <v>1973</v>
      </c>
      <c r="AD4" s="185">
        <v>1974</v>
      </c>
      <c r="AE4" s="185">
        <v>1975</v>
      </c>
      <c r="AF4" s="185">
        <v>1976</v>
      </c>
      <c r="AG4" s="185">
        <v>1977</v>
      </c>
      <c r="AH4" s="185">
        <v>1978</v>
      </c>
      <c r="AI4" s="185">
        <v>1979</v>
      </c>
      <c r="AJ4" s="185">
        <v>1980</v>
      </c>
      <c r="AK4" s="185">
        <v>1981</v>
      </c>
      <c r="AL4" s="185">
        <v>1982</v>
      </c>
      <c r="AM4" s="185">
        <v>1983</v>
      </c>
      <c r="AN4" s="185">
        <v>1984</v>
      </c>
      <c r="AO4" s="185">
        <v>1985</v>
      </c>
      <c r="AP4" s="185">
        <v>1986</v>
      </c>
      <c r="AQ4" s="185">
        <v>1987</v>
      </c>
      <c r="AR4" s="185">
        <v>1988</v>
      </c>
      <c r="AS4" s="185">
        <v>1989</v>
      </c>
      <c r="AT4" s="185">
        <v>1990</v>
      </c>
      <c r="AU4" s="185">
        <v>1991</v>
      </c>
      <c r="AV4" s="185">
        <v>1992</v>
      </c>
      <c r="AW4" s="185">
        <v>1993</v>
      </c>
      <c r="AX4" s="185">
        <v>1994</v>
      </c>
      <c r="AY4" s="185">
        <v>1995</v>
      </c>
      <c r="AZ4" s="185">
        <v>1996</v>
      </c>
      <c r="BA4" s="185">
        <v>1997</v>
      </c>
      <c r="BB4" s="185">
        <v>1998</v>
      </c>
      <c r="BC4" s="185">
        <v>1999</v>
      </c>
      <c r="BD4" s="185">
        <v>2000</v>
      </c>
      <c r="BE4" s="185">
        <v>2001</v>
      </c>
      <c r="BF4" s="185">
        <v>2002</v>
      </c>
      <c r="BG4" s="185">
        <v>2003</v>
      </c>
      <c r="BH4" s="185">
        <v>2004</v>
      </c>
      <c r="BI4" s="185">
        <v>2005</v>
      </c>
      <c r="BJ4" s="185">
        <v>2006</v>
      </c>
      <c r="BK4" s="185">
        <v>2007</v>
      </c>
      <c r="BL4" s="185">
        <v>2008</v>
      </c>
      <c r="BM4" s="185">
        <v>2009</v>
      </c>
      <c r="BN4" s="185">
        <v>2010</v>
      </c>
      <c r="BO4" s="185">
        <v>2011</v>
      </c>
      <c r="BP4" s="1">
        <v>2012</v>
      </c>
      <c r="BQ4" s="1">
        <v>2013</v>
      </c>
      <c r="BR4" s="1">
        <v>2014</v>
      </c>
      <c r="BS4" s="1">
        <v>2015</v>
      </c>
      <c r="BT4" s="1">
        <v>2016</v>
      </c>
      <c r="BU4" s="248">
        <v>2017</v>
      </c>
      <c r="BV4" s="248">
        <v>2018</v>
      </c>
      <c r="BW4" s="248">
        <v>2019</v>
      </c>
      <c r="BX4" s="200">
        <v>2020</v>
      </c>
      <c r="BY4" s="220"/>
      <c r="BZ4" s="220"/>
      <c r="CA4" s="220"/>
    </row>
    <row r="5" spans="1:237">
      <c r="A5" s="9" t="s">
        <v>8</v>
      </c>
      <c r="B5" s="61">
        <f t="shared" ref="B5:R5" si="0">+B6+B24+B39+B53</f>
        <v>3903386</v>
      </c>
      <c r="C5" s="61">
        <f t="shared" si="0"/>
        <v>4071011</v>
      </c>
      <c r="D5" s="61">
        <f t="shared" si="0"/>
        <v>4937065</v>
      </c>
      <c r="E5" s="61">
        <f t="shared" si="0"/>
        <v>6743149</v>
      </c>
      <c r="F5" s="61">
        <f t="shared" si="0"/>
        <v>7929881</v>
      </c>
      <c r="G5" s="61">
        <f t="shared" si="0"/>
        <v>8932849</v>
      </c>
      <c r="H5" s="61">
        <f t="shared" si="0"/>
        <v>9856970</v>
      </c>
      <c r="I5" s="61">
        <f t="shared" si="0"/>
        <v>10552194</v>
      </c>
      <c r="J5" s="61">
        <f t="shared" si="0"/>
        <v>11088934</v>
      </c>
      <c r="K5" s="61">
        <f t="shared" si="0"/>
        <v>11597462</v>
      </c>
      <c r="L5" s="61">
        <f t="shared" si="0"/>
        <v>13375451</v>
      </c>
      <c r="M5" s="61">
        <f t="shared" si="0"/>
        <v>14530749</v>
      </c>
      <c r="N5" s="61">
        <f t="shared" si="0"/>
        <v>14919236</v>
      </c>
      <c r="O5" s="61">
        <f t="shared" si="0"/>
        <v>15848480</v>
      </c>
      <c r="P5" s="61">
        <f t="shared" si="0"/>
        <v>18035927</v>
      </c>
      <c r="Q5" s="61">
        <f t="shared" si="0"/>
        <v>19057452</v>
      </c>
      <c r="R5" s="61">
        <f t="shared" si="0"/>
        <v>20561100</v>
      </c>
      <c r="S5" s="61">
        <f>+S6+S24+S39+S53</f>
        <v>22116681</v>
      </c>
      <c r="T5" s="61">
        <f>+T6+T24+T39+T53</f>
        <v>24342732</v>
      </c>
      <c r="U5" s="61">
        <f t="shared" ref="U5:AD5" si="1">+U6+U24+U39+U53</f>
        <v>26126080</v>
      </c>
      <c r="V5" s="61">
        <f t="shared" si="1"/>
        <v>29379758</v>
      </c>
      <c r="W5" s="61">
        <f t="shared" si="1"/>
        <v>31926135</v>
      </c>
      <c r="X5" s="61">
        <f t="shared" si="1"/>
        <v>36400150</v>
      </c>
      <c r="Y5" s="61">
        <f t="shared" si="1"/>
        <v>41930697</v>
      </c>
      <c r="Z5" s="61">
        <f t="shared" si="1"/>
        <v>47961994</v>
      </c>
      <c r="AA5" s="61">
        <f t="shared" si="1"/>
        <v>51541233</v>
      </c>
      <c r="AB5" s="61">
        <f t="shared" si="1"/>
        <v>59870369</v>
      </c>
      <c r="AC5" s="61">
        <f t="shared" si="1"/>
        <v>68069264</v>
      </c>
      <c r="AD5" s="61">
        <f t="shared" si="1"/>
        <v>74206938</v>
      </c>
      <c r="AE5" s="61">
        <f t="shared" ref="AE5" si="2">+AE6+AE24+AE39+AE53</f>
        <v>80154888</v>
      </c>
      <c r="AF5" s="61">
        <f t="shared" ref="AF5" si="3">+AF6+AF24+AF39+AF53</f>
        <v>89255517</v>
      </c>
      <c r="AG5" s="61">
        <f t="shared" ref="AG5" si="4">+AG6+AG24+AG39+AG53</f>
        <v>101084645</v>
      </c>
      <c r="AH5" s="61">
        <f t="shared" ref="AH5" si="5">+AH6+AH24+AH39+AH53</f>
        <v>113261134</v>
      </c>
      <c r="AI5" s="61">
        <f t="shared" ref="AI5" si="6">+AI6+AI24+AI39+AI53</f>
        <v>124865493</v>
      </c>
      <c r="AJ5" s="61">
        <f t="shared" ref="AJ5" si="7">+AJ6+AJ24+AJ39+AJ53</f>
        <v>137075178</v>
      </c>
      <c r="AK5" s="61">
        <f t="shared" ref="AK5" si="8">+AK6+AK24+AK39+AK53</f>
        <v>149737943</v>
      </c>
      <c r="AL5" s="61">
        <f t="shared" ref="AL5" si="9">+AL6+AL24+AL39+AL53</f>
        <v>162607135</v>
      </c>
      <c r="AM5" s="61">
        <f t="shared" ref="AM5" si="10">+AM6+AM24+AM39+AM53</f>
        <v>171440020</v>
      </c>
      <c r="AN5" s="61">
        <f t="shared" ref="AN5" si="11">+AN6+AN24+AN39+AN53</f>
        <v>196795248</v>
      </c>
      <c r="AO5" s="61">
        <f t="shared" ref="AO5" si="12">+AO6+AO24+AO39+AO53</f>
        <v>215893155</v>
      </c>
      <c r="AP5" s="61">
        <f t="shared" ref="AP5" si="13">+AP6+AP24+AP39+AP53</f>
        <v>228081788</v>
      </c>
      <c r="AQ5" s="61">
        <f t="shared" ref="AQ5" si="14">+AQ6+AQ24+AQ39+AQ53</f>
        <v>246509508</v>
      </c>
      <c r="AR5" s="61">
        <f t="shared" ref="AR5" si="15">+AR6+AR24+AR39+AR53</f>
        <v>264145836</v>
      </c>
      <c r="AS5" s="61">
        <f t="shared" ref="AS5" si="16">+AS6+AS24+AS39+AS53</f>
        <v>284412634</v>
      </c>
      <c r="AT5" s="61">
        <f t="shared" ref="AT5" si="17">+AT6+AT24+AT39+AT53</f>
        <v>300488565</v>
      </c>
      <c r="AU5" s="61">
        <f t="shared" ref="AU5" si="18">+AU6+AU24+AU39+AU53</f>
        <v>310561109</v>
      </c>
      <c r="AV5" s="61">
        <f t="shared" ref="AV5" si="19">+AV6+AV24+AV39+AV53</f>
        <v>331179823</v>
      </c>
      <c r="AW5" s="61">
        <f t="shared" ref="AW5" si="20">+AW6+AW24+AW39+AW53</f>
        <v>353849819</v>
      </c>
      <c r="AX5" s="61">
        <f t="shared" ref="AX5" si="21">+AX6+AX24+AX39+AX53</f>
        <v>373319379</v>
      </c>
      <c r="AY5" s="61">
        <f t="shared" ref="AY5" si="22">+AY6+AY24+AY39+AY53</f>
        <v>399147005</v>
      </c>
      <c r="AZ5" s="61">
        <f t="shared" ref="AZ5" si="23">+AZ6+AZ24+AZ39+AZ53</f>
        <v>418390240</v>
      </c>
      <c r="BA5" s="61">
        <f t="shared" ref="BA5" si="24">+BA6+BA24+BA39+BA53</f>
        <v>444196660</v>
      </c>
      <c r="BB5" s="61">
        <f t="shared" ref="BB5:BN5" si="25">+BB6+BB24+BB39+BB53</f>
        <v>473051441</v>
      </c>
      <c r="BC5" s="61">
        <f t="shared" si="25"/>
        <v>499943213</v>
      </c>
      <c r="BD5" s="61">
        <f t="shared" si="25"/>
        <v>539655337</v>
      </c>
      <c r="BE5" s="61">
        <f t="shared" si="25"/>
        <v>559679125</v>
      </c>
      <c r="BF5" s="61">
        <f t="shared" si="25"/>
        <v>535241161</v>
      </c>
      <c r="BG5" s="61">
        <f t="shared" si="25"/>
        <v>548990867</v>
      </c>
      <c r="BH5" s="61">
        <f t="shared" si="25"/>
        <v>591832434</v>
      </c>
      <c r="BI5" s="61">
        <f t="shared" si="25"/>
        <v>650629485</v>
      </c>
      <c r="BJ5" s="61">
        <f t="shared" si="25"/>
        <v>715973170</v>
      </c>
      <c r="BK5" s="61">
        <f t="shared" si="25"/>
        <v>757467232</v>
      </c>
      <c r="BL5" s="61">
        <f t="shared" si="25"/>
        <v>784709781</v>
      </c>
      <c r="BM5" s="61">
        <f t="shared" si="25"/>
        <v>718881000</v>
      </c>
      <c r="BN5" s="61">
        <f t="shared" si="25"/>
        <v>704554611</v>
      </c>
      <c r="BO5" s="61">
        <f t="shared" ref="BO5:BQ5" si="26">+BO6+BO24+BO39+BO53</f>
        <v>757254745</v>
      </c>
      <c r="BP5" s="61">
        <f t="shared" si="26"/>
        <v>797740658</v>
      </c>
      <c r="BQ5" s="61">
        <f t="shared" si="26"/>
        <v>846214995</v>
      </c>
      <c r="BR5" s="61">
        <f t="shared" ref="BR5" si="27">+BR6+BR24+BR39+BR53</f>
        <v>865752089</v>
      </c>
      <c r="BS5" s="61">
        <f t="shared" ref="BS5:BT5" si="28">+BS6+BS24+BS39+BS53</f>
        <v>909400595</v>
      </c>
      <c r="BT5" s="61">
        <f t="shared" si="28"/>
        <v>920586694</v>
      </c>
      <c r="BU5" s="61">
        <f>+BU6+BU24+BU39+BU53</f>
        <v>942879767</v>
      </c>
      <c r="BV5" s="61">
        <f t="shared" ref="BV5:BW5" si="29">+BV6+BV24+BV39+BV53</f>
        <v>1027084678</v>
      </c>
      <c r="BW5" s="61">
        <f t="shared" si="29"/>
        <v>1081562799</v>
      </c>
      <c r="BX5" s="61">
        <f t="shared" ref="BX5" si="30">+BX6+BX24+BX39+BX53</f>
        <v>1057708913</v>
      </c>
      <c r="BY5" s="221">
        <f>((BS5-BR5)/BR5)</f>
        <v>5.0416864775246303E-2</v>
      </c>
      <c r="BZ5" s="221">
        <f>((BT5-BS5)/BS5)</f>
        <v>1.2300518672961721E-2</v>
      </c>
      <c r="CA5" s="221">
        <f>((BR5-BQ5)/BQ5)</f>
        <v>2.3087624439933258E-2</v>
      </c>
      <c r="CB5" s="1"/>
      <c r="CC5" s="1"/>
      <c r="CD5" s="1"/>
      <c r="CE5" s="1"/>
      <c r="CF5" s="1"/>
      <c r="CG5" s="1"/>
      <c r="CH5" s="1"/>
      <c r="CI5" s="1"/>
      <c r="CJ5" s="277"/>
      <c r="CK5" s="277"/>
      <c r="CL5" s="277"/>
      <c r="CM5" s="277"/>
      <c r="CN5" s="277"/>
      <c r="CO5" s="277"/>
      <c r="CP5" s="277"/>
      <c r="CQ5" s="277"/>
      <c r="CR5" s="277"/>
      <c r="CS5" s="277"/>
      <c r="CT5" s="277"/>
      <c r="CU5" s="277"/>
      <c r="CV5" s="277"/>
      <c r="CW5" s="277"/>
      <c r="CX5" s="277"/>
      <c r="CY5" s="277"/>
      <c r="CZ5" s="277"/>
      <c r="DA5" s="277"/>
      <c r="DB5" s="277"/>
      <c r="DC5" s="277"/>
      <c r="DD5" s="277"/>
      <c r="DE5" s="277"/>
      <c r="DF5" s="277"/>
      <c r="DG5" s="277"/>
      <c r="DH5" s="277"/>
      <c r="DI5" s="277"/>
      <c r="DJ5" s="277"/>
      <c r="DK5" s="277"/>
      <c r="DL5" s="277"/>
      <c r="DM5" s="277"/>
      <c r="DN5" s="277"/>
      <c r="DO5" s="277"/>
      <c r="DP5" s="277"/>
      <c r="DQ5" s="277"/>
      <c r="DR5" s="277"/>
      <c r="DS5" s="277"/>
      <c r="DT5" s="277"/>
      <c r="DU5" s="277"/>
      <c r="DV5" s="277"/>
      <c r="DW5" s="277"/>
      <c r="DX5" s="277"/>
      <c r="DY5" s="277"/>
      <c r="DZ5" s="277"/>
      <c r="EA5" s="277"/>
      <c r="EB5" s="277"/>
      <c r="EC5" s="277"/>
      <c r="ED5" s="277"/>
      <c r="EE5" s="277"/>
      <c r="EF5" s="277"/>
      <c r="EG5" s="277"/>
      <c r="EH5" s="277"/>
      <c r="EI5" s="277"/>
      <c r="EJ5" s="277"/>
      <c r="EK5" s="277"/>
      <c r="EL5" s="277"/>
      <c r="EM5" s="277"/>
      <c r="EN5" s="277"/>
      <c r="EO5" s="277"/>
      <c r="EP5" s="277"/>
      <c r="EQ5" s="277"/>
      <c r="ER5" s="277"/>
      <c r="ES5" s="277"/>
      <c r="ET5" s="277"/>
      <c r="EU5" s="277"/>
      <c r="EV5" s="277"/>
      <c r="EW5" s="277"/>
      <c r="EX5" s="277"/>
      <c r="EY5" s="277"/>
      <c r="EZ5" s="277"/>
      <c r="FA5" s="277"/>
      <c r="FB5" s="277"/>
      <c r="FC5" s="277"/>
      <c r="FD5" s="277"/>
      <c r="FE5" s="277"/>
      <c r="FF5" s="277"/>
      <c r="FG5" s="277"/>
      <c r="FH5" s="277"/>
      <c r="FI5" s="277"/>
      <c r="FJ5" s="277"/>
      <c r="FK5" s="277"/>
      <c r="FL5" s="277"/>
      <c r="FM5" s="277"/>
      <c r="FN5" s="277"/>
      <c r="FO5" s="277"/>
      <c r="FP5" s="277"/>
      <c r="FQ5" s="277"/>
      <c r="FR5" s="277"/>
      <c r="FS5" s="277"/>
      <c r="FT5" s="277"/>
      <c r="FU5" s="277"/>
      <c r="FV5" s="277"/>
      <c r="FW5" s="277"/>
      <c r="FX5" s="277"/>
      <c r="FY5" s="277"/>
      <c r="FZ5" s="277"/>
      <c r="GA5" s="277"/>
      <c r="GB5" s="277"/>
      <c r="GC5" s="277"/>
      <c r="GD5" s="277"/>
      <c r="GE5" s="277"/>
      <c r="GF5" s="277"/>
      <c r="GG5" s="277"/>
      <c r="GH5" s="277"/>
      <c r="GI5" s="277"/>
      <c r="GJ5" s="277"/>
      <c r="GK5" s="277"/>
      <c r="GL5" s="277"/>
      <c r="GM5" s="277"/>
      <c r="GN5" s="277"/>
      <c r="GO5" s="277"/>
      <c r="GP5" s="277"/>
      <c r="GQ5" s="277"/>
      <c r="GR5" s="277"/>
      <c r="GS5" s="277"/>
      <c r="GT5" s="277"/>
      <c r="GU5" s="277"/>
      <c r="GV5" s="277"/>
      <c r="GW5" s="277"/>
      <c r="GX5" s="277"/>
      <c r="GY5" s="277"/>
      <c r="GZ5" s="277"/>
      <c r="HA5" s="277"/>
      <c r="HB5" s="277"/>
      <c r="HC5" s="277"/>
      <c r="HD5" s="277"/>
      <c r="HE5" s="277"/>
      <c r="HF5" s="277"/>
      <c r="HG5" s="277"/>
      <c r="HH5" s="277"/>
      <c r="HI5" s="277"/>
      <c r="HJ5" s="277"/>
      <c r="HK5" s="277"/>
      <c r="HL5" s="277"/>
      <c r="HM5" s="277"/>
      <c r="HN5" s="277"/>
      <c r="HO5" s="277"/>
      <c r="HP5" s="277"/>
      <c r="HQ5" s="277"/>
      <c r="HR5" s="277"/>
      <c r="HS5" s="277"/>
      <c r="HT5" s="277"/>
      <c r="HU5" s="277"/>
      <c r="HV5" s="277"/>
      <c r="HW5" s="277"/>
      <c r="HX5" s="277"/>
      <c r="HY5" s="277"/>
      <c r="HZ5" s="277"/>
      <c r="IA5" s="277"/>
      <c r="IB5" s="277"/>
      <c r="IC5" s="277"/>
    </row>
    <row r="6" spans="1:237">
      <c r="A6" s="9" t="s">
        <v>9</v>
      </c>
      <c r="B6" s="63">
        <f t="shared" ref="B6:R6" si="31">SUM(B8:B23)</f>
        <v>974859</v>
      </c>
      <c r="C6" s="63">
        <f t="shared" si="31"/>
        <v>1037248</v>
      </c>
      <c r="D6" s="63">
        <f t="shared" si="31"/>
        <v>1305110</v>
      </c>
      <c r="E6" s="63">
        <f t="shared" si="31"/>
        <v>1814369</v>
      </c>
      <c r="F6" s="63">
        <f t="shared" si="31"/>
        <v>2255791</v>
      </c>
      <c r="G6" s="63">
        <f t="shared" si="31"/>
        <v>2546942</v>
      </c>
      <c r="H6" s="63">
        <f t="shared" si="31"/>
        <v>2883263</v>
      </c>
      <c r="I6" s="63">
        <f t="shared" si="31"/>
        <v>3049539</v>
      </c>
      <c r="J6" s="63">
        <f t="shared" si="31"/>
        <v>3178768</v>
      </c>
      <c r="K6" s="63">
        <f t="shared" si="31"/>
        <v>3332104</v>
      </c>
      <c r="L6" s="63">
        <f t="shared" si="31"/>
        <v>3931485</v>
      </c>
      <c r="M6" s="63">
        <f t="shared" si="31"/>
        <v>4263647</v>
      </c>
      <c r="N6" s="63">
        <f t="shared" si="31"/>
        <v>4346517</v>
      </c>
      <c r="O6" s="63">
        <f t="shared" si="31"/>
        <v>4677520</v>
      </c>
      <c r="P6" s="63">
        <f t="shared" si="31"/>
        <v>5151858</v>
      </c>
      <c r="Q6" s="63">
        <f t="shared" si="31"/>
        <v>5414437</v>
      </c>
      <c r="R6" s="63">
        <f t="shared" si="31"/>
        <v>5924481</v>
      </c>
      <c r="S6" s="63">
        <f>SUM(S8:S23)</f>
        <v>6363460</v>
      </c>
      <c r="T6" s="63">
        <f t="shared" ref="T6:BN6" si="32">SUM(T8:T23)</f>
        <v>6929697</v>
      </c>
      <c r="U6" s="63">
        <f t="shared" ref="U6:AD6" si="33">SUM(U8:U23)</f>
        <v>7531521</v>
      </c>
      <c r="V6" s="63">
        <f t="shared" si="33"/>
        <v>8322564</v>
      </c>
      <c r="W6" s="63">
        <f t="shared" si="33"/>
        <v>8961648</v>
      </c>
      <c r="X6" s="63">
        <f t="shared" si="33"/>
        <v>9810483</v>
      </c>
      <c r="Y6" s="63">
        <f t="shared" si="33"/>
        <v>11416569</v>
      </c>
      <c r="Z6" s="63">
        <f t="shared" si="33"/>
        <v>12915309</v>
      </c>
      <c r="AA6" s="63">
        <f t="shared" si="33"/>
        <v>14160124</v>
      </c>
      <c r="AB6" s="63">
        <f t="shared" si="33"/>
        <v>16519604</v>
      </c>
      <c r="AC6" s="63">
        <f t="shared" si="33"/>
        <v>18860034</v>
      </c>
      <c r="AD6" s="63">
        <f t="shared" si="33"/>
        <v>20966511</v>
      </c>
      <c r="AE6" s="63">
        <f t="shared" ref="AE6:BA6" si="34">SUM(AE8:AE23)</f>
        <v>22715384</v>
      </c>
      <c r="AF6" s="63">
        <f t="shared" si="34"/>
        <v>25072978</v>
      </c>
      <c r="AG6" s="63">
        <f t="shared" si="34"/>
        <v>28102991</v>
      </c>
      <c r="AH6" s="63">
        <f t="shared" si="34"/>
        <v>31933517</v>
      </c>
      <c r="AI6" s="63">
        <f t="shared" si="34"/>
        <v>35339854</v>
      </c>
      <c r="AJ6" s="63">
        <f t="shared" si="34"/>
        <v>38905392</v>
      </c>
      <c r="AK6" s="63">
        <f t="shared" si="34"/>
        <v>43574433</v>
      </c>
      <c r="AL6" s="63">
        <f t="shared" si="34"/>
        <v>47623281</v>
      </c>
      <c r="AM6" s="63">
        <f t="shared" si="34"/>
        <v>49736834</v>
      </c>
      <c r="AN6" s="63">
        <f t="shared" si="34"/>
        <v>55661981</v>
      </c>
      <c r="AO6" s="63">
        <f t="shared" si="34"/>
        <v>63150935</v>
      </c>
      <c r="AP6" s="63">
        <f t="shared" si="34"/>
        <v>65694198</v>
      </c>
      <c r="AQ6" s="63">
        <f t="shared" si="34"/>
        <v>69682818</v>
      </c>
      <c r="AR6" s="63">
        <f t="shared" si="34"/>
        <v>77654784</v>
      </c>
      <c r="AS6" s="63">
        <f t="shared" si="34"/>
        <v>83258153</v>
      </c>
      <c r="AT6" s="63">
        <f t="shared" si="34"/>
        <v>87838838</v>
      </c>
      <c r="AU6" s="63">
        <f t="shared" si="34"/>
        <v>91760881</v>
      </c>
      <c r="AV6" s="63">
        <f t="shared" si="34"/>
        <v>96376812</v>
      </c>
      <c r="AW6" s="63">
        <f t="shared" si="34"/>
        <v>105435299</v>
      </c>
      <c r="AX6" s="63">
        <f t="shared" si="34"/>
        <v>112050247</v>
      </c>
      <c r="AY6" s="63">
        <f t="shared" si="34"/>
        <v>119055152</v>
      </c>
      <c r="AZ6" s="63">
        <f t="shared" si="34"/>
        <v>125156809</v>
      </c>
      <c r="BA6" s="63">
        <f t="shared" si="34"/>
        <v>133538558</v>
      </c>
      <c r="BB6" s="63">
        <f t="shared" si="32"/>
        <v>142535652</v>
      </c>
      <c r="BC6" s="63">
        <f t="shared" si="32"/>
        <v>150607959</v>
      </c>
      <c r="BD6" s="63">
        <f t="shared" si="32"/>
        <v>159734533</v>
      </c>
      <c r="BE6" s="63">
        <f t="shared" si="32"/>
        <v>166062337</v>
      </c>
      <c r="BF6" s="63">
        <f t="shared" si="32"/>
        <v>164386425</v>
      </c>
      <c r="BG6" s="63">
        <f t="shared" si="32"/>
        <v>168412179</v>
      </c>
      <c r="BH6" s="63">
        <f t="shared" si="32"/>
        <v>181965949</v>
      </c>
      <c r="BI6" s="63">
        <f t="shared" si="32"/>
        <v>198821513</v>
      </c>
      <c r="BJ6" s="63">
        <f t="shared" si="32"/>
        <v>220836720</v>
      </c>
      <c r="BK6" s="63">
        <f t="shared" si="32"/>
        <v>233138275</v>
      </c>
      <c r="BL6" s="63">
        <f t="shared" si="32"/>
        <v>236516234</v>
      </c>
      <c r="BM6" s="63">
        <f t="shared" si="32"/>
        <v>217866678</v>
      </c>
      <c r="BN6" s="63">
        <f t="shared" si="32"/>
        <v>210668547</v>
      </c>
      <c r="BO6" s="63">
        <f t="shared" ref="BO6:BQ6" si="35">SUM(BO8:BO23)</f>
        <v>224196181</v>
      </c>
      <c r="BP6" s="63">
        <f t="shared" si="35"/>
        <v>237518450</v>
      </c>
      <c r="BQ6" s="63">
        <f t="shared" si="35"/>
        <v>249170876</v>
      </c>
      <c r="BR6" s="63">
        <f t="shared" ref="BR6" si="36">SUM(BR8:BR23)</f>
        <v>255550971</v>
      </c>
      <c r="BS6" s="63">
        <f t="shared" ref="BS6:BT6" si="37">SUM(BS8:BS23)</f>
        <v>266463274</v>
      </c>
      <c r="BT6" s="63">
        <f t="shared" si="37"/>
        <v>267743501</v>
      </c>
      <c r="BU6" s="63">
        <f t="shared" ref="BU6:BV6" si="38">SUM(BU8:BU23)</f>
        <v>278621933</v>
      </c>
      <c r="BV6" s="63">
        <f t="shared" si="38"/>
        <v>299734337</v>
      </c>
      <c r="BW6" s="63">
        <f t="shared" ref="BW6:BX6" si="39">SUM(BW8:BW23)</f>
        <v>314092171</v>
      </c>
      <c r="BX6" s="63">
        <f t="shared" si="39"/>
        <v>312145339</v>
      </c>
      <c r="BY6" s="221">
        <f t="shared" ref="BY6:BZ63" si="40">((BS6-BR6)/BR6)</f>
        <v>4.2701082125804174E-2</v>
      </c>
      <c r="BZ6" s="221">
        <f t="shared" si="40"/>
        <v>4.8045157622734905E-3</v>
      </c>
      <c r="CA6" s="221">
        <f t="shared" ref="CA6:CA23" si="41">((BR6-BQ6)/BQ6)</f>
        <v>2.5605299874612953E-2</v>
      </c>
      <c r="CB6" s="1"/>
      <c r="CC6" s="1"/>
      <c r="CD6" s="1"/>
      <c r="CE6" s="1"/>
      <c r="CF6" s="1"/>
      <c r="CG6" s="1"/>
      <c r="CH6" s="1"/>
      <c r="CI6" s="1"/>
      <c r="CJ6" s="277"/>
      <c r="CK6" s="277"/>
      <c r="CL6" s="277"/>
      <c r="CM6" s="277"/>
      <c r="CN6" s="277"/>
      <c r="CO6" s="277"/>
      <c r="CP6" s="277"/>
      <c r="CQ6" s="277"/>
      <c r="CR6" s="277"/>
      <c r="CS6" s="277"/>
      <c r="CT6" s="277"/>
      <c r="CU6" s="277"/>
      <c r="CV6" s="277"/>
      <c r="CW6" s="277"/>
      <c r="CX6" s="277"/>
      <c r="CY6" s="277"/>
      <c r="CZ6" s="277"/>
      <c r="DA6" s="277"/>
      <c r="DB6" s="277"/>
      <c r="DC6" s="277"/>
      <c r="DD6" s="277"/>
      <c r="DE6" s="277"/>
      <c r="DF6" s="277"/>
      <c r="DG6" s="277"/>
      <c r="DH6" s="277"/>
      <c r="DI6" s="277"/>
      <c r="DJ6" s="277"/>
      <c r="DK6" s="277"/>
      <c r="DL6" s="277"/>
      <c r="DM6" s="277"/>
      <c r="DN6" s="277"/>
      <c r="DO6" s="277"/>
      <c r="DP6" s="277"/>
      <c r="DQ6" s="277"/>
      <c r="DR6" s="277"/>
      <c r="DS6" s="277"/>
      <c r="DT6" s="277"/>
      <c r="DU6" s="277"/>
      <c r="DV6" s="277"/>
      <c r="DW6" s="277"/>
      <c r="DX6" s="277"/>
      <c r="DY6" s="277"/>
      <c r="DZ6" s="277"/>
      <c r="EA6" s="277"/>
      <c r="EB6" s="277"/>
      <c r="EC6" s="277"/>
      <c r="ED6" s="277"/>
      <c r="EE6" s="277"/>
      <c r="EF6" s="277"/>
      <c r="EG6" s="277"/>
      <c r="EH6" s="277"/>
      <c r="EI6" s="277"/>
      <c r="EJ6" s="277"/>
      <c r="EK6" s="277"/>
      <c r="EL6" s="277"/>
      <c r="EM6" s="277"/>
      <c r="EN6" s="277"/>
      <c r="EO6" s="277"/>
      <c r="EP6" s="277"/>
      <c r="EQ6" s="277"/>
      <c r="ER6" s="277"/>
      <c r="ES6" s="277"/>
      <c r="ET6" s="277"/>
      <c r="EU6" s="277"/>
      <c r="EV6" s="277"/>
      <c r="EW6" s="277"/>
      <c r="EX6" s="277"/>
      <c r="EY6" s="277"/>
      <c r="EZ6" s="277"/>
      <c r="FA6" s="277"/>
      <c r="FB6" s="277"/>
      <c r="FC6" s="277"/>
      <c r="FD6" s="277"/>
      <c r="FE6" s="277"/>
      <c r="FF6" s="277"/>
      <c r="FG6" s="277"/>
      <c r="FH6" s="277"/>
      <c r="FI6" s="277"/>
      <c r="FJ6" s="277"/>
      <c r="FK6" s="277"/>
      <c r="FL6" s="277"/>
      <c r="FM6" s="277"/>
      <c r="FN6" s="277"/>
      <c r="FO6" s="277"/>
      <c r="FP6" s="277"/>
      <c r="FQ6" s="277"/>
      <c r="FR6" s="277"/>
      <c r="FS6" s="277"/>
      <c r="FT6" s="277"/>
      <c r="FU6" s="277"/>
      <c r="FV6" s="277"/>
      <c r="FW6" s="277"/>
      <c r="FX6" s="277"/>
      <c r="FY6" s="277"/>
      <c r="FZ6" s="277"/>
      <c r="GA6" s="277"/>
      <c r="GB6" s="277"/>
      <c r="GC6" s="277"/>
      <c r="GD6" s="277"/>
      <c r="GE6" s="277"/>
      <c r="GF6" s="277"/>
      <c r="GG6" s="277"/>
      <c r="GH6" s="277"/>
      <c r="GI6" s="277"/>
      <c r="GJ6" s="277"/>
      <c r="GK6" s="277"/>
      <c r="GL6" s="277"/>
      <c r="GM6" s="277"/>
      <c r="GN6" s="277"/>
      <c r="GO6" s="277"/>
      <c r="GP6" s="277"/>
      <c r="GQ6" s="277"/>
      <c r="GR6" s="277"/>
      <c r="GS6" s="277"/>
      <c r="GT6" s="277"/>
      <c r="GU6" s="277"/>
      <c r="GV6" s="277"/>
      <c r="GW6" s="277"/>
      <c r="GX6" s="277"/>
      <c r="GY6" s="277"/>
      <c r="GZ6" s="277"/>
      <c r="HA6" s="277"/>
      <c r="HB6" s="277"/>
      <c r="HC6" s="277"/>
      <c r="HD6" s="277"/>
      <c r="HE6" s="277"/>
      <c r="HF6" s="277"/>
      <c r="HG6" s="277"/>
      <c r="HH6" s="277"/>
      <c r="HI6" s="277"/>
      <c r="HJ6" s="277"/>
      <c r="HK6" s="277"/>
      <c r="HL6" s="277"/>
      <c r="HM6" s="277"/>
      <c r="HN6" s="277"/>
      <c r="HO6" s="277"/>
      <c r="HP6" s="277"/>
      <c r="HQ6" s="277"/>
      <c r="HR6" s="277"/>
      <c r="HS6" s="277"/>
      <c r="HT6" s="277"/>
      <c r="HU6" s="277"/>
      <c r="HV6" s="277"/>
      <c r="HW6" s="277"/>
      <c r="HX6" s="277"/>
      <c r="HY6" s="277"/>
      <c r="HZ6" s="277"/>
      <c r="IA6" s="277"/>
      <c r="IB6" s="277"/>
      <c r="IC6" s="277"/>
    </row>
    <row r="7" spans="1:237">
      <c r="A7" s="50" t="s">
        <v>10</v>
      </c>
      <c r="B7" s="50"/>
      <c r="C7" s="50"/>
      <c r="D7" s="50"/>
      <c r="E7" s="50"/>
      <c r="F7" s="50"/>
      <c r="G7" s="50"/>
      <c r="H7" s="50"/>
      <c r="I7" s="50"/>
      <c r="J7" s="50"/>
      <c r="K7" s="50"/>
      <c r="L7" s="50"/>
      <c r="M7" s="50"/>
      <c r="N7" s="50"/>
      <c r="O7" s="50"/>
      <c r="P7" s="50"/>
      <c r="Q7" s="50"/>
      <c r="R7" s="50"/>
      <c r="S7" s="64"/>
      <c r="T7" s="64"/>
      <c r="U7" s="64"/>
      <c r="V7" s="64"/>
      <c r="W7" s="64"/>
      <c r="X7" s="64"/>
      <c r="Y7" s="64"/>
      <c r="Z7" s="64"/>
      <c r="AA7" s="64"/>
      <c r="AB7" s="64"/>
      <c r="AC7" s="64"/>
      <c r="AD7" s="64"/>
      <c r="AE7" s="64"/>
      <c r="AF7" s="64"/>
      <c r="AG7" s="64"/>
      <c r="AH7" s="64"/>
      <c r="AI7" s="64"/>
      <c r="AJ7" s="64"/>
      <c r="AK7" s="64"/>
      <c r="AL7" s="64"/>
      <c r="AM7" s="64"/>
      <c r="AN7" s="64"/>
      <c r="AO7" s="64"/>
      <c r="AP7" s="64"/>
      <c r="AQ7" s="64"/>
      <c r="AR7" s="64"/>
      <c r="AS7" s="64"/>
      <c r="AT7" s="64"/>
      <c r="AU7" s="64"/>
      <c r="AV7" s="64"/>
      <c r="AW7" s="64"/>
      <c r="AX7" s="64"/>
      <c r="AY7" s="64"/>
      <c r="AZ7" s="64"/>
      <c r="BA7" s="64"/>
      <c r="BB7" s="64"/>
      <c r="BC7" s="64"/>
      <c r="BD7" s="64"/>
      <c r="BE7" s="64"/>
      <c r="BF7" s="64"/>
      <c r="BG7" s="64"/>
      <c r="BH7" s="64"/>
      <c r="BI7" s="64"/>
      <c r="BJ7" s="64"/>
      <c r="BK7" s="64"/>
      <c r="BL7" s="64"/>
      <c r="BM7" s="64"/>
      <c r="BN7" s="64"/>
      <c r="BO7" s="64"/>
      <c r="BP7" s="64"/>
      <c r="BQ7" s="64"/>
      <c r="BR7" s="187"/>
      <c r="BS7" s="187"/>
      <c r="BT7" s="187"/>
      <c r="BU7" s="187"/>
      <c r="BV7" s="187"/>
      <c r="BW7" s="187"/>
      <c r="BX7" s="187"/>
      <c r="BY7" s="221"/>
      <c r="BZ7" s="221"/>
      <c r="CA7" s="221"/>
      <c r="CB7" s="1"/>
      <c r="CC7" s="1"/>
      <c r="CD7" s="1"/>
      <c r="CE7" s="1"/>
      <c r="CF7" s="1"/>
      <c r="CG7" s="1"/>
      <c r="CH7" s="1"/>
      <c r="CI7" s="1"/>
      <c r="CJ7" s="277"/>
      <c r="CK7" s="277"/>
      <c r="CL7" s="277"/>
      <c r="CM7" s="277"/>
      <c r="CN7" s="277"/>
      <c r="CO7" s="277"/>
      <c r="CP7" s="277"/>
      <c r="CQ7" s="277"/>
      <c r="CR7" s="277"/>
      <c r="CS7" s="277"/>
      <c r="CT7" s="277"/>
      <c r="CU7" s="277"/>
      <c r="CV7" s="277"/>
      <c r="CW7" s="277"/>
      <c r="CX7" s="277"/>
      <c r="CY7" s="277"/>
      <c r="CZ7" s="277"/>
      <c r="DA7" s="277"/>
      <c r="DB7" s="277"/>
      <c r="DC7" s="277"/>
      <c r="DD7" s="277"/>
      <c r="DE7" s="277"/>
      <c r="DF7" s="277"/>
      <c r="DG7" s="277"/>
      <c r="DH7" s="277"/>
      <c r="DI7" s="277"/>
      <c r="DJ7" s="277"/>
      <c r="DK7" s="277"/>
      <c r="DL7" s="277"/>
      <c r="DM7" s="277"/>
      <c r="DN7" s="277"/>
      <c r="DO7" s="277"/>
      <c r="DP7" s="277"/>
      <c r="DQ7" s="277"/>
      <c r="DR7" s="277"/>
      <c r="DS7" s="277"/>
      <c r="DT7" s="277"/>
      <c r="DU7" s="277"/>
      <c r="DV7" s="277"/>
      <c r="DW7" s="277"/>
      <c r="DX7" s="277"/>
      <c r="DY7" s="277"/>
      <c r="DZ7" s="277"/>
      <c r="EA7" s="277"/>
      <c r="EB7" s="277"/>
      <c r="EC7" s="277"/>
      <c r="ED7" s="277"/>
      <c r="EE7" s="277"/>
      <c r="EF7" s="277"/>
      <c r="EG7" s="277"/>
      <c r="EH7" s="277"/>
      <c r="EI7" s="277"/>
      <c r="EJ7" s="277"/>
      <c r="EK7" s="277"/>
      <c r="EL7" s="277"/>
      <c r="EM7" s="277"/>
      <c r="EN7" s="277"/>
      <c r="EO7" s="277"/>
      <c r="EP7" s="277"/>
      <c r="EQ7" s="277"/>
      <c r="ER7" s="277"/>
      <c r="ES7" s="277"/>
      <c r="ET7" s="277"/>
      <c r="EU7" s="277"/>
      <c r="EV7" s="277"/>
      <c r="EW7" s="277"/>
      <c r="EX7" s="277"/>
      <c r="EY7" s="277"/>
      <c r="EZ7" s="277"/>
      <c r="FA7" s="277"/>
      <c r="FB7" s="277"/>
      <c r="FC7" s="277"/>
      <c r="FD7" s="277"/>
      <c r="FE7" s="277"/>
      <c r="FF7" s="277"/>
      <c r="FG7" s="277"/>
      <c r="FH7" s="277"/>
      <c r="FI7" s="277"/>
      <c r="FJ7" s="277"/>
      <c r="FK7" s="277"/>
      <c r="FL7" s="277"/>
      <c r="FM7" s="277"/>
      <c r="FN7" s="277"/>
      <c r="FO7" s="277"/>
      <c r="FP7" s="277"/>
      <c r="FQ7" s="277"/>
      <c r="FR7" s="277"/>
      <c r="FS7" s="277"/>
      <c r="FT7" s="277"/>
      <c r="FU7" s="277"/>
      <c r="FV7" s="277"/>
      <c r="FW7" s="277"/>
      <c r="FX7" s="277"/>
      <c r="FY7" s="277"/>
      <c r="FZ7" s="277"/>
      <c r="GA7" s="277"/>
      <c r="GB7" s="277"/>
      <c r="GC7" s="277"/>
      <c r="GD7" s="277"/>
      <c r="GE7" s="277"/>
      <c r="GF7" s="277"/>
      <c r="GG7" s="277"/>
      <c r="GH7" s="277"/>
      <c r="GI7" s="277"/>
      <c r="GJ7" s="277"/>
      <c r="GK7" s="277"/>
      <c r="GL7" s="277"/>
      <c r="GM7" s="277"/>
      <c r="GN7" s="277"/>
      <c r="GO7" s="277"/>
      <c r="GP7" s="277"/>
      <c r="GQ7" s="277"/>
      <c r="GR7" s="277"/>
      <c r="GS7" s="277"/>
      <c r="GT7" s="277"/>
      <c r="GU7" s="277"/>
      <c r="GV7" s="277"/>
      <c r="GW7" s="277"/>
      <c r="GX7" s="277"/>
      <c r="GY7" s="277"/>
      <c r="GZ7" s="277"/>
      <c r="HA7" s="277"/>
      <c r="HB7" s="277"/>
      <c r="HC7" s="277"/>
      <c r="HD7" s="277"/>
      <c r="HE7" s="277"/>
      <c r="HF7" s="277"/>
      <c r="HG7" s="277"/>
      <c r="HH7" s="277"/>
      <c r="HI7" s="277"/>
      <c r="HJ7" s="277"/>
      <c r="HK7" s="277"/>
      <c r="HL7" s="277"/>
      <c r="HM7" s="277"/>
      <c r="HN7" s="277"/>
      <c r="HO7" s="277"/>
      <c r="HP7" s="277"/>
      <c r="HQ7" s="277"/>
      <c r="HR7" s="277"/>
      <c r="HS7" s="277"/>
      <c r="HT7" s="277"/>
      <c r="HU7" s="277"/>
      <c r="HV7" s="277"/>
      <c r="HW7" s="277"/>
      <c r="HX7" s="277"/>
      <c r="HY7" s="277"/>
      <c r="HZ7" s="277"/>
      <c r="IA7" s="277"/>
      <c r="IB7" s="277"/>
      <c r="IC7" s="277"/>
    </row>
    <row r="8" spans="1:237">
      <c r="A8" s="1" t="s">
        <v>11</v>
      </c>
      <c r="B8" s="186">
        <v>51643</v>
      </c>
      <c r="C8" s="186">
        <v>60694</v>
      </c>
      <c r="D8" s="186">
        <v>66607</v>
      </c>
      <c r="E8" s="186">
        <v>94402</v>
      </c>
      <c r="F8" s="186">
        <v>115918</v>
      </c>
      <c r="G8" s="186">
        <v>116921</v>
      </c>
      <c r="H8" s="186">
        <v>131670</v>
      </c>
      <c r="I8" s="186">
        <v>158963</v>
      </c>
      <c r="J8" s="186">
        <v>159890</v>
      </c>
      <c r="K8" s="186">
        <v>163205</v>
      </c>
      <c r="L8" s="186">
        <v>220461</v>
      </c>
      <c r="M8" s="186">
        <v>229647</v>
      </c>
      <c r="N8" s="186">
        <v>233028</v>
      </c>
      <c r="O8" s="186">
        <v>246649</v>
      </c>
      <c r="P8" s="186">
        <v>273718</v>
      </c>
      <c r="Q8" s="186">
        <v>279475</v>
      </c>
      <c r="R8" s="186">
        <v>304369</v>
      </c>
      <c r="S8" s="9">
        <v>327399</v>
      </c>
      <c r="T8" s="9">
        <v>384054</v>
      </c>
      <c r="U8" s="186">
        <v>421096</v>
      </c>
      <c r="V8" s="186">
        <v>463013</v>
      </c>
      <c r="W8" s="186">
        <v>483064</v>
      </c>
      <c r="X8" s="186">
        <v>530662</v>
      </c>
      <c r="Y8" s="186">
        <v>575154</v>
      </c>
      <c r="Z8" s="186">
        <v>657361</v>
      </c>
      <c r="AA8" s="186">
        <v>710351</v>
      </c>
      <c r="AB8" s="186">
        <v>817671</v>
      </c>
      <c r="AC8" s="186">
        <v>931001</v>
      </c>
      <c r="AD8" s="186">
        <v>1017367</v>
      </c>
      <c r="AE8" s="186">
        <v>1111317</v>
      </c>
      <c r="AF8" s="186">
        <v>1243258</v>
      </c>
      <c r="AG8" s="186">
        <v>1403674</v>
      </c>
      <c r="AH8" s="186">
        <v>1588761</v>
      </c>
      <c r="AI8" s="186">
        <v>1747350</v>
      </c>
      <c r="AJ8" s="186">
        <v>1856789</v>
      </c>
      <c r="AK8" s="186">
        <v>2148415</v>
      </c>
      <c r="AL8" s="186">
        <v>2192251</v>
      </c>
      <c r="AM8" s="186">
        <v>2341219</v>
      </c>
      <c r="AN8" s="186">
        <v>2704250</v>
      </c>
      <c r="AO8" s="186">
        <v>2941336</v>
      </c>
      <c r="AP8" s="186">
        <v>2997093</v>
      </c>
      <c r="AQ8" s="186">
        <v>3231020</v>
      </c>
      <c r="AR8" s="186">
        <v>3374056</v>
      </c>
      <c r="AS8" s="186">
        <v>3662563</v>
      </c>
      <c r="AT8" s="186">
        <v>3819513</v>
      </c>
      <c r="AU8" s="186">
        <v>3942565</v>
      </c>
      <c r="AV8" s="12">
        <v>4217916</v>
      </c>
      <c r="AW8" s="12">
        <v>4639784</v>
      </c>
      <c r="AX8" s="24">
        <v>4767108</v>
      </c>
      <c r="AY8" s="24">
        <v>5077827</v>
      </c>
      <c r="AZ8" s="12">
        <v>5257771</v>
      </c>
      <c r="BA8" s="12">
        <v>5484161</v>
      </c>
      <c r="BB8" s="12">
        <v>5734128</v>
      </c>
      <c r="BC8" s="12">
        <v>6032234</v>
      </c>
      <c r="BD8" s="12">
        <v>6438438</v>
      </c>
      <c r="BE8" s="25">
        <v>6747707</v>
      </c>
      <c r="BF8" s="25">
        <v>6509765</v>
      </c>
      <c r="BG8" s="186">
        <v>6416351</v>
      </c>
      <c r="BH8" s="186">
        <v>7018242</v>
      </c>
      <c r="BI8" s="186">
        <v>7774147</v>
      </c>
      <c r="BJ8" s="186">
        <v>8529676</v>
      </c>
      <c r="BK8" s="186">
        <v>8868314</v>
      </c>
      <c r="BL8" s="186">
        <v>9070530</v>
      </c>
      <c r="BM8" s="186">
        <v>8306446</v>
      </c>
      <c r="BN8" s="186">
        <v>8181918</v>
      </c>
      <c r="BO8" s="186">
        <v>8635527</v>
      </c>
      <c r="BP8" s="186">
        <v>9049294</v>
      </c>
      <c r="BQ8" s="186">
        <v>9266469</v>
      </c>
      <c r="BR8" s="187">
        <v>9293754</v>
      </c>
      <c r="BS8" s="187">
        <v>9755439</v>
      </c>
      <c r="BT8" s="187">
        <v>9919794</v>
      </c>
      <c r="BU8" s="187">
        <v>10418152</v>
      </c>
      <c r="BV8" s="187">
        <v>11055577</v>
      </c>
      <c r="BW8" s="187">
        <v>11576632</v>
      </c>
      <c r="BX8" s="187">
        <v>12044879</v>
      </c>
      <c r="BY8" s="221">
        <f t="shared" si="40"/>
        <v>4.9676912042216741E-2</v>
      </c>
      <c r="BZ8" s="221">
        <f t="shared" si="40"/>
        <v>1.6847524750039439E-2</v>
      </c>
      <c r="CA8" s="221">
        <f t="shared" si="41"/>
        <v>2.9444872690989415E-3</v>
      </c>
      <c r="CB8" s="1"/>
      <c r="CC8" s="1">
        <v>1</v>
      </c>
      <c r="CD8" s="1"/>
      <c r="CE8" s="1"/>
      <c r="CF8" s="1"/>
      <c r="CG8" s="1"/>
      <c r="CH8" s="1"/>
      <c r="CI8" s="1"/>
      <c r="CJ8" s="277"/>
      <c r="CK8" s="277"/>
      <c r="CL8" s="277"/>
      <c r="CM8" s="277"/>
      <c r="CN8" s="277"/>
      <c r="CO8" s="277"/>
      <c r="CP8" s="277"/>
      <c r="CQ8" s="277"/>
      <c r="CR8" s="277"/>
      <c r="CS8" s="277"/>
      <c r="CT8" s="277"/>
      <c r="CU8" s="277"/>
      <c r="CV8" s="277"/>
      <c r="CW8" s="277"/>
      <c r="CX8" s="277"/>
      <c r="CY8" s="277"/>
      <c r="CZ8" s="277"/>
      <c r="DA8" s="277"/>
      <c r="DB8" s="277"/>
      <c r="DC8" s="277"/>
      <c r="DD8" s="277"/>
      <c r="DE8" s="277"/>
      <c r="DF8" s="277"/>
      <c r="DG8" s="277"/>
      <c r="DH8" s="277"/>
      <c r="DI8" s="277"/>
      <c r="DJ8" s="277"/>
      <c r="DK8" s="277"/>
      <c r="DL8" s="277"/>
      <c r="DM8" s="277"/>
      <c r="DN8" s="277"/>
      <c r="DO8" s="277"/>
      <c r="DP8" s="277"/>
      <c r="DQ8" s="277"/>
      <c r="DR8" s="277"/>
      <c r="DS8" s="277"/>
      <c r="DT8" s="277"/>
      <c r="DU8" s="277"/>
      <c r="DV8" s="277"/>
      <c r="DW8" s="277"/>
      <c r="DX8" s="277"/>
      <c r="DY8" s="277"/>
      <c r="DZ8" s="277"/>
      <c r="EA8" s="277"/>
      <c r="EB8" s="277"/>
      <c r="EC8" s="277"/>
      <c r="ED8" s="277"/>
      <c r="EE8" s="277"/>
      <c r="EF8" s="277"/>
      <c r="EG8" s="277"/>
      <c r="EH8" s="277"/>
      <c r="EI8" s="277"/>
      <c r="EJ8" s="277"/>
      <c r="EK8" s="277"/>
      <c r="EL8" s="277"/>
      <c r="EM8" s="277"/>
      <c r="EN8" s="277"/>
      <c r="EO8" s="277"/>
      <c r="EP8" s="277"/>
      <c r="EQ8" s="277"/>
      <c r="ER8" s="277"/>
      <c r="ES8" s="277"/>
      <c r="ET8" s="277"/>
      <c r="EU8" s="277"/>
      <c r="EV8" s="277"/>
      <c r="EW8" s="277"/>
      <c r="EX8" s="277"/>
      <c r="EY8" s="277"/>
      <c r="EZ8" s="277"/>
      <c r="FA8" s="277"/>
      <c r="FB8" s="277"/>
      <c r="FC8" s="277"/>
      <c r="FD8" s="277"/>
      <c r="FE8" s="277"/>
      <c r="FF8" s="277"/>
      <c r="FG8" s="277"/>
      <c r="FH8" s="277"/>
      <c r="FI8" s="277"/>
      <c r="FJ8" s="277"/>
      <c r="FK8" s="277"/>
      <c r="FL8" s="277"/>
      <c r="FM8" s="277"/>
      <c r="FN8" s="277"/>
      <c r="FO8" s="277"/>
      <c r="FP8" s="277"/>
      <c r="FQ8" s="277"/>
      <c r="FR8" s="277"/>
      <c r="FS8" s="277"/>
      <c r="FT8" s="277"/>
      <c r="FU8" s="277"/>
      <c r="FV8" s="277"/>
      <c r="FW8" s="277"/>
      <c r="FX8" s="277"/>
      <c r="FY8" s="277"/>
      <c r="FZ8" s="277"/>
      <c r="GA8" s="277"/>
      <c r="GB8" s="277"/>
      <c r="GC8" s="277"/>
      <c r="GD8" s="277"/>
      <c r="GE8" s="277"/>
      <c r="GF8" s="277"/>
      <c r="GG8" s="277"/>
      <c r="GH8" s="277"/>
      <c r="GI8" s="277"/>
      <c r="GJ8" s="277"/>
      <c r="GK8" s="277"/>
      <c r="GL8" s="277"/>
      <c r="GM8" s="277"/>
      <c r="GN8" s="277"/>
      <c r="GO8" s="277"/>
      <c r="GP8" s="277"/>
      <c r="GQ8" s="277"/>
      <c r="GR8" s="277"/>
      <c r="GS8" s="277"/>
      <c r="GT8" s="277"/>
      <c r="GU8" s="277"/>
      <c r="GV8" s="277"/>
      <c r="GW8" s="277"/>
      <c r="GX8" s="277"/>
      <c r="GY8" s="277"/>
      <c r="GZ8" s="277"/>
      <c r="HA8" s="277"/>
      <c r="HB8" s="277"/>
      <c r="HC8" s="277"/>
      <c r="HD8" s="277"/>
      <c r="HE8" s="277"/>
      <c r="HF8" s="277"/>
      <c r="HG8" s="277"/>
      <c r="HH8" s="277"/>
      <c r="HI8" s="277"/>
      <c r="HJ8" s="277"/>
      <c r="HK8" s="277"/>
      <c r="HL8" s="277"/>
      <c r="HM8" s="277"/>
      <c r="HN8" s="277"/>
      <c r="HO8" s="277"/>
      <c r="HP8" s="277"/>
      <c r="HQ8" s="277"/>
      <c r="HR8" s="277"/>
      <c r="HS8" s="277"/>
      <c r="HT8" s="277"/>
      <c r="HU8" s="277"/>
      <c r="HV8" s="277"/>
      <c r="HW8" s="277"/>
      <c r="HX8" s="277"/>
      <c r="HY8" s="277"/>
      <c r="HZ8" s="277"/>
      <c r="IA8" s="277"/>
      <c r="IB8" s="277"/>
      <c r="IC8" s="277"/>
    </row>
    <row r="9" spans="1:237" s="141" customFormat="1">
      <c r="A9" s="1" t="s">
        <v>12</v>
      </c>
      <c r="B9" s="186">
        <v>40964</v>
      </c>
      <c r="C9" s="186">
        <v>43049</v>
      </c>
      <c r="D9" s="186">
        <v>55415</v>
      </c>
      <c r="E9" s="186">
        <v>75256</v>
      </c>
      <c r="F9" s="186">
        <v>85015</v>
      </c>
      <c r="G9" s="186">
        <v>92485</v>
      </c>
      <c r="H9" s="186">
        <v>99589</v>
      </c>
      <c r="I9" s="186">
        <v>102492</v>
      </c>
      <c r="J9" s="186">
        <v>105737</v>
      </c>
      <c r="K9" s="186">
        <v>107486</v>
      </c>
      <c r="L9" s="186">
        <v>117183</v>
      </c>
      <c r="M9" s="186">
        <v>125260</v>
      </c>
      <c r="N9" s="186">
        <v>141184</v>
      </c>
      <c r="O9" s="186">
        <v>149383</v>
      </c>
      <c r="P9" s="186">
        <v>158118</v>
      </c>
      <c r="Q9" s="186">
        <v>165301</v>
      </c>
      <c r="R9" s="186">
        <v>177269</v>
      </c>
      <c r="S9" s="9">
        <v>189658</v>
      </c>
      <c r="T9" s="9">
        <v>203912</v>
      </c>
      <c r="U9" s="9">
        <v>217861</v>
      </c>
      <c r="V9" s="9">
        <v>264826</v>
      </c>
      <c r="W9" s="9">
        <v>283896</v>
      </c>
      <c r="X9" s="9">
        <v>289644</v>
      </c>
      <c r="Y9" s="9">
        <v>317602</v>
      </c>
      <c r="Z9" s="9">
        <v>351447</v>
      </c>
      <c r="AA9" s="9">
        <v>379810</v>
      </c>
      <c r="AB9" s="9">
        <v>459780</v>
      </c>
      <c r="AC9" s="9">
        <v>523033</v>
      </c>
      <c r="AD9" s="9">
        <v>605419</v>
      </c>
      <c r="AE9" s="9">
        <v>652646</v>
      </c>
      <c r="AF9" s="9">
        <v>725063</v>
      </c>
      <c r="AG9" s="9">
        <v>802913</v>
      </c>
      <c r="AH9" s="9">
        <v>926256</v>
      </c>
      <c r="AI9" s="9">
        <v>994560</v>
      </c>
      <c r="AJ9" s="9">
        <v>1160767</v>
      </c>
      <c r="AK9" s="9">
        <v>1188861</v>
      </c>
      <c r="AL9" s="9">
        <v>1264614</v>
      </c>
      <c r="AM9" s="9">
        <v>1337881</v>
      </c>
      <c r="AN9" s="9">
        <v>1541361</v>
      </c>
      <c r="AO9" s="9">
        <v>1744951</v>
      </c>
      <c r="AP9" s="9">
        <v>1826701</v>
      </c>
      <c r="AQ9" s="9">
        <v>1889066</v>
      </c>
      <c r="AR9" s="9">
        <v>2021518</v>
      </c>
      <c r="AS9" s="9">
        <v>2172464</v>
      </c>
      <c r="AT9" s="9">
        <v>2260936</v>
      </c>
      <c r="AU9" s="9">
        <v>2366105</v>
      </c>
      <c r="AV9" s="12">
        <v>2748292</v>
      </c>
      <c r="AW9" s="12">
        <v>2942581</v>
      </c>
      <c r="AX9" s="24">
        <v>3175976</v>
      </c>
      <c r="AY9" s="24">
        <v>3391785</v>
      </c>
      <c r="AZ9" s="12">
        <v>3702141</v>
      </c>
      <c r="BA9" s="12">
        <v>3776600</v>
      </c>
      <c r="BB9" s="12">
        <v>4056482</v>
      </c>
      <c r="BC9" s="12">
        <v>4608936</v>
      </c>
      <c r="BD9" s="12">
        <v>4870561</v>
      </c>
      <c r="BE9" s="12">
        <v>4986747</v>
      </c>
      <c r="BF9" s="12">
        <v>5226050</v>
      </c>
      <c r="BG9" s="9">
        <v>5145554</v>
      </c>
      <c r="BH9" s="9">
        <v>5580678</v>
      </c>
      <c r="BI9" s="9">
        <v>6538720</v>
      </c>
      <c r="BJ9" s="9">
        <v>7015781</v>
      </c>
      <c r="BK9" s="9">
        <v>7391778</v>
      </c>
      <c r="BL9" s="9">
        <v>7530504</v>
      </c>
      <c r="BM9" s="9">
        <v>7467679</v>
      </c>
      <c r="BN9" s="9">
        <v>7279215</v>
      </c>
      <c r="BO9" s="9">
        <v>7737552</v>
      </c>
      <c r="BP9" s="9">
        <v>8287744</v>
      </c>
      <c r="BQ9" s="9">
        <v>8586407</v>
      </c>
      <c r="BR9" s="187">
        <v>8936781</v>
      </c>
      <c r="BS9" s="187">
        <v>9190212</v>
      </c>
      <c r="BT9" s="187">
        <v>9452883</v>
      </c>
      <c r="BU9" s="187">
        <v>9516281</v>
      </c>
      <c r="BV9" s="187">
        <v>9819284</v>
      </c>
      <c r="BW9" s="187">
        <v>10217866</v>
      </c>
      <c r="BX9" s="187">
        <v>10255155</v>
      </c>
      <c r="BY9" s="221">
        <f t="shared" si="40"/>
        <v>2.8358197431491271E-2</v>
      </c>
      <c r="BZ9" s="221">
        <f t="shared" si="40"/>
        <v>2.8581603993466091E-2</v>
      </c>
      <c r="CA9" s="221">
        <f t="shared" si="41"/>
        <v>4.0805659456860127E-2</v>
      </c>
      <c r="CB9" s="1"/>
      <c r="CC9" s="1"/>
      <c r="CD9" s="1"/>
      <c r="CE9" s="1"/>
      <c r="CF9" s="1"/>
      <c r="CG9" s="1"/>
      <c r="CH9" s="1"/>
      <c r="CI9" s="1"/>
      <c r="CJ9" s="277"/>
      <c r="CK9" s="277"/>
      <c r="CL9" s="277"/>
      <c r="CM9" s="277"/>
      <c r="CN9" s="277"/>
      <c r="CO9" s="277"/>
      <c r="CP9" s="277"/>
      <c r="CQ9" s="277"/>
      <c r="CR9" s="277"/>
      <c r="CS9" s="277"/>
      <c r="CT9" s="277"/>
      <c r="CU9" s="277"/>
      <c r="CV9" s="277"/>
      <c r="CW9" s="277"/>
      <c r="CX9" s="277"/>
      <c r="CY9" s="277"/>
      <c r="CZ9" s="277"/>
      <c r="DA9" s="277"/>
      <c r="DB9" s="277"/>
      <c r="DC9" s="277"/>
      <c r="DD9" s="277"/>
      <c r="DE9" s="277"/>
      <c r="DF9" s="277"/>
      <c r="DG9" s="277"/>
      <c r="DH9" s="277"/>
      <c r="DI9" s="277"/>
      <c r="DJ9" s="277"/>
      <c r="DK9" s="277"/>
      <c r="DL9" s="277"/>
      <c r="DM9" s="277"/>
      <c r="DN9" s="277"/>
      <c r="DO9" s="277"/>
      <c r="DP9" s="277"/>
      <c r="DQ9" s="277"/>
      <c r="DR9" s="277"/>
      <c r="DS9" s="277"/>
      <c r="DT9" s="277"/>
      <c r="DU9" s="277"/>
      <c r="DV9" s="277"/>
      <c r="DW9" s="277"/>
      <c r="DX9" s="277"/>
      <c r="DY9" s="277"/>
      <c r="DZ9" s="277"/>
      <c r="EA9" s="277"/>
      <c r="EB9" s="277"/>
      <c r="EC9" s="277"/>
      <c r="ED9" s="277"/>
      <c r="EE9" s="277"/>
      <c r="EF9" s="277"/>
      <c r="EG9" s="277"/>
      <c r="EH9" s="277"/>
      <c r="EI9" s="277"/>
      <c r="EJ9" s="277"/>
      <c r="EK9" s="277"/>
      <c r="EL9" s="277"/>
      <c r="EM9" s="277"/>
      <c r="EN9" s="277"/>
      <c r="EO9" s="277"/>
      <c r="EP9" s="277"/>
      <c r="EQ9" s="277"/>
      <c r="ER9" s="277"/>
      <c r="ES9" s="277"/>
      <c r="ET9" s="277"/>
      <c r="EU9" s="277"/>
      <c r="EV9" s="277"/>
      <c r="EW9" s="277"/>
      <c r="EX9" s="277"/>
      <c r="EY9" s="277"/>
      <c r="EZ9" s="277"/>
      <c r="FA9" s="277"/>
      <c r="FB9" s="277"/>
      <c r="FC9" s="277"/>
      <c r="FD9" s="277"/>
      <c r="FE9" s="277"/>
      <c r="FF9" s="277"/>
      <c r="FG9" s="277"/>
      <c r="FH9" s="277"/>
      <c r="FI9" s="277"/>
      <c r="FJ9" s="277"/>
      <c r="FK9" s="277"/>
      <c r="FL9" s="277"/>
      <c r="FM9" s="277"/>
      <c r="FN9" s="277"/>
      <c r="FO9" s="277"/>
      <c r="FP9" s="277"/>
      <c r="FQ9" s="277"/>
      <c r="FR9" s="277"/>
      <c r="FS9" s="277"/>
      <c r="FT9" s="277"/>
      <c r="FU9" s="277"/>
      <c r="FV9" s="277"/>
      <c r="FW9" s="277"/>
      <c r="FX9" s="277"/>
      <c r="FY9" s="277"/>
      <c r="FZ9" s="277"/>
      <c r="GA9" s="277"/>
      <c r="GB9" s="277"/>
      <c r="GC9" s="277"/>
      <c r="GD9" s="277"/>
      <c r="GE9" s="277"/>
      <c r="GF9" s="277"/>
      <c r="GG9" s="277"/>
      <c r="GH9" s="277"/>
      <c r="GI9" s="277"/>
      <c r="GJ9" s="277"/>
      <c r="GK9" s="277"/>
      <c r="GL9" s="277"/>
      <c r="GM9" s="277"/>
      <c r="GN9" s="277"/>
      <c r="GO9" s="277"/>
      <c r="GP9" s="277"/>
      <c r="GQ9" s="277"/>
      <c r="GR9" s="277"/>
      <c r="GS9" s="277"/>
      <c r="GT9" s="277"/>
      <c r="GU9" s="277"/>
      <c r="GV9" s="277"/>
      <c r="GW9" s="277"/>
      <c r="GX9" s="277"/>
      <c r="GY9" s="277"/>
      <c r="GZ9" s="277"/>
      <c r="HA9" s="277"/>
      <c r="HB9" s="277"/>
      <c r="HC9" s="277"/>
      <c r="HD9" s="277"/>
      <c r="HE9" s="277"/>
      <c r="HF9" s="277"/>
      <c r="HG9" s="277"/>
      <c r="HH9" s="277"/>
      <c r="HI9" s="277"/>
      <c r="HJ9" s="277"/>
      <c r="HK9" s="277"/>
      <c r="HL9" s="277"/>
      <c r="HM9" s="277"/>
      <c r="HN9" s="277"/>
      <c r="HO9" s="277"/>
      <c r="HP9" s="277"/>
      <c r="HQ9" s="277"/>
      <c r="HR9" s="277"/>
      <c r="HS9" s="277"/>
      <c r="HT9" s="277"/>
      <c r="HU9" s="277"/>
      <c r="HV9" s="277"/>
      <c r="HW9" s="277"/>
      <c r="HX9" s="277"/>
      <c r="HY9" s="277"/>
      <c r="HZ9" s="277"/>
      <c r="IA9" s="277"/>
      <c r="IB9" s="277"/>
      <c r="IC9" s="277"/>
    </row>
    <row r="10" spans="1:237" s="141" customFormat="1">
      <c r="A10" s="109" t="s">
        <v>13</v>
      </c>
      <c r="B10" s="186">
        <v>10899</v>
      </c>
      <c r="C10" s="186">
        <v>12607</v>
      </c>
      <c r="D10" s="186">
        <v>15175</v>
      </c>
      <c r="E10" s="186">
        <v>14919</v>
      </c>
      <c r="F10" s="186">
        <v>25775</v>
      </c>
      <c r="G10" s="186">
        <v>28485</v>
      </c>
      <c r="H10" s="186">
        <v>24071</v>
      </c>
      <c r="I10" s="186">
        <v>25573</v>
      </c>
      <c r="J10" s="186">
        <v>41985</v>
      </c>
      <c r="K10" s="186">
        <v>40820</v>
      </c>
      <c r="L10" s="186">
        <v>48735</v>
      </c>
      <c r="M10" s="186">
        <v>44698</v>
      </c>
      <c r="N10" s="186">
        <v>53679</v>
      </c>
      <c r="O10" s="186">
        <v>67860</v>
      </c>
      <c r="P10" s="186">
        <v>70776</v>
      </c>
      <c r="Q10" s="186">
        <v>76972</v>
      </c>
      <c r="R10" s="186">
        <v>87918</v>
      </c>
      <c r="S10" s="9">
        <v>97724</v>
      </c>
      <c r="T10" s="9">
        <v>100553</v>
      </c>
      <c r="U10" s="9">
        <v>120946</v>
      </c>
      <c r="V10" s="9">
        <v>129601</v>
      </c>
      <c r="W10" s="9">
        <v>140125</v>
      </c>
      <c r="X10" s="9">
        <v>144789</v>
      </c>
      <c r="Y10" s="9">
        <v>156999</v>
      </c>
      <c r="Z10" s="9">
        <v>195648</v>
      </c>
      <c r="AA10" s="9">
        <v>222180</v>
      </c>
      <c r="AB10" s="9">
        <v>256733</v>
      </c>
      <c r="AC10" s="9">
        <v>265438</v>
      </c>
      <c r="AD10" s="9">
        <v>308133</v>
      </c>
      <c r="AE10" s="9">
        <v>336393</v>
      </c>
      <c r="AF10" s="9">
        <v>358581</v>
      </c>
      <c r="AG10" s="9">
        <v>390882</v>
      </c>
      <c r="AH10" s="9">
        <v>449774</v>
      </c>
      <c r="AI10" s="9">
        <v>491906</v>
      </c>
      <c r="AJ10" s="9">
        <v>515715</v>
      </c>
      <c r="AK10" s="9">
        <v>550943</v>
      </c>
      <c r="AL10" s="9">
        <v>594816</v>
      </c>
      <c r="AM10" s="9">
        <v>639271</v>
      </c>
      <c r="AN10" s="9">
        <v>712596</v>
      </c>
      <c r="AO10" s="9">
        <v>818579</v>
      </c>
      <c r="AP10" s="9">
        <v>850254</v>
      </c>
      <c r="AQ10" s="9">
        <v>952009</v>
      </c>
      <c r="AR10" s="9">
        <v>996355</v>
      </c>
      <c r="AS10" s="9">
        <v>1130196</v>
      </c>
      <c r="AT10" s="9">
        <v>1129551</v>
      </c>
      <c r="AU10" s="9">
        <v>1165492</v>
      </c>
      <c r="AV10" s="12">
        <v>1341005</v>
      </c>
      <c r="AW10" s="12">
        <v>1339527</v>
      </c>
      <c r="AX10" s="24">
        <v>1444083</v>
      </c>
      <c r="AY10" s="24">
        <v>1594818</v>
      </c>
      <c r="AZ10" s="12">
        <v>1683861</v>
      </c>
      <c r="BA10" s="12">
        <v>1743234</v>
      </c>
      <c r="BB10" s="12">
        <v>1981473</v>
      </c>
      <c r="BC10" s="12">
        <v>2030789</v>
      </c>
      <c r="BD10" s="12">
        <v>2132131</v>
      </c>
      <c r="BE10" s="25">
        <v>2105921</v>
      </c>
      <c r="BF10" s="25">
        <v>2173600</v>
      </c>
      <c r="BG10" s="9">
        <v>2116458</v>
      </c>
      <c r="BH10" s="9">
        <v>2375482</v>
      </c>
      <c r="BI10" s="9">
        <v>2590217</v>
      </c>
      <c r="BJ10" s="9">
        <v>2860749</v>
      </c>
      <c r="BK10" s="9">
        <v>2905905</v>
      </c>
      <c r="BL10" s="102">
        <v>2930955</v>
      </c>
      <c r="BM10" s="102">
        <v>2806031</v>
      </c>
      <c r="BN10" s="102">
        <v>2769731</v>
      </c>
      <c r="BO10" s="102">
        <v>3017837</v>
      </c>
      <c r="BP10" s="102">
        <v>3280185</v>
      </c>
      <c r="BQ10" s="102">
        <v>3346316</v>
      </c>
      <c r="BR10" s="195">
        <v>3176169</v>
      </c>
      <c r="BS10" s="195">
        <v>3513916</v>
      </c>
      <c r="BT10" s="195">
        <v>3522301</v>
      </c>
      <c r="BU10" s="187">
        <v>3588905</v>
      </c>
      <c r="BV10" s="187">
        <v>4219706</v>
      </c>
      <c r="BW10" s="187">
        <v>4595544</v>
      </c>
      <c r="BX10" s="187">
        <v>4555474</v>
      </c>
      <c r="BY10" s="221">
        <f t="shared" si="40"/>
        <v>0.10633785544786817</v>
      </c>
      <c r="BZ10" s="221">
        <f>((BT10-BS10)/BS10)</f>
        <v>2.3862266485596127E-3</v>
      </c>
      <c r="CA10" s="221">
        <f t="shared" si="41"/>
        <v>-5.0846064747023294E-2</v>
      </c>
      <c r="CB10" s="1"/>
      <c r="CC10" s="1"/>
      <c r="CD10" s="1"/>
      <c r="CE10" s="1"/>
      <c r="CF10" s="1"/>
      <c r="CG10" s="1"/>
      <c r="CH10" s="1"/>
      <c r="CI10" s="1"/>
      <c r="CJ10" s="277"/>
      <c r="CK10" s="277"/>
      <c r="CL10" s="277"/>
      <c r="CM10" s="277"/>
      <c r="CN10" s="277"/>
      <c r="CO10" s="277"/>
      <c r="CP10" s="277"/>
      <c r="CQ10" s="277"/>
      <c r="CR10" s="277"/>
      <c r="CS10" s="277"/>
      <c r="CT10" s="277"/>
      <c r="CU10" s="277"/>
      <c r="CV10" s="277"/>
      <c r="CW10" s="277"/>
      <c r="CX10" s="277"/>
      <c r="CY10" s="277"/>
      <c r="CZ10" s="277"/>
      <c r="DA10" s="277"/>
      <c r="DB10" s="277"/>
      <c r="DC10" s="277"/>
      <c r="DD10" s="277"/>
      <c r="DE10" s="277"/>
      <c r="DF10" s="277"/>
      <c r="DG10" s="277"/>
      <c r="DH10" s="277"/>
      <c r="DI10" s="277"/>
      <c r="DJ10" s="277"/>
      <c r="DK10" s="277"/>
      <c r="DL10" s="277"/>
      <c r="DM10" s="277"/>
      <c r="DN10" s="277"/>
      <c r="DO10" s="277"/>
      <c r="DP10" s="277"/>
      <c r="DQ10" s="277"/>
      <c r="DR10" s="277"/>
      <c r="DS10" s="277"/>
      <c r="DT10" s="277"/>
      <c r="DU10" s="277"/>
      <c r="DV10" s="277"/>
      <c r="DW10" s="277"/>
      <c r="DX10" s="277"/>
      <c r="DY10" s="277"/>
      <c r="DZ10" s="277"/>
      <c r="EA10" s="277"/>
      <c r="EB10" s="277"/>
      <c r="EC10" s="277"/>
      <c r="ED10" s="277"/>
      <c r="EE10" s="277"/>
      <c r="EF10" s="277"/>
      <c r="EG10" s="277"/>
      <c r="EH10" s="277"/>
      <c r="EI10" s="277"/>
      <c r="EJ10" s="277"/>
      <c r="EK10" s="277"/>
      <c r="EL10" s="277"/>
      <c r="EM10" s="277"/>
      <c r="EN10" s="277"/>
      <c r="EO10" s="277"/>
      <c r="EP10" s="277"/>
      <c r="EQ10" s="277"/>
      <c r="ER10" s="277"/>
      <c r="ES10" s="277"/>
      <c r="ET10" s="277"/>
      <c r="EU10" s="277"/>
      <c r="EV10" s="277"/>
      <c r="EW10" s="277"/>
      <c r="EX10" s="277"/>
      <c r="EY10" s="277"/>
      <c r="EZ10" s="277"/>
      <c r="FA10" s="277"/>
      <c r="FB10" s="277"/>
      <c r="FC10" s="277"/>
      <c r="FD10" s="277"/>
      <c r="FE10" s="277"/>
      <c r="FF10" s="277"/>
      <c r="FG10" s="277"/>
      <c r="FH10" s="277"/>
      <c r="FI10" s="277"/>
      <c r="FJ10" s="277"/>
      <c r="FK10" s="277"/>
      <c r="FL10" s="277"/>
      <c r="FM10" s="277"/>
      <c r="FN10" s="277"/>
      <c r="FO10" s="277"/>
      <c r="FP10" s="277"/>
      <c r="FQ10" s="277"/>
      <c r="FR10" s="277"/>
      <c r="FS10" s="277"/>
      <c r="FT10" s="277"/>
      <c r="FU10" s="277"/>
      <c r="FV10" s="277"/>
      <c r="FW10" s="277"/>
      <c r="FX10" s="277"/>
      <c r="FY10" s="277"/>
      <c r="FZ10" s="277"/>
      <c r="GA10" s="277"/>
      <c r="GB10" s="277"/>
      <c r="GC10" s="277"/>
      <c r="GD10" s="277"/>
      <c r="GE10" s="277"/>
      <c r="GF10" s="277"/>
      <c r="GG10" s="277"/>
      <c r="GH10" s="277"/>
      <c r="GI10" s="277"/>
      <c r="GJ10" s="277"/>
      <c r="GK10" s="277"/>
      <c r="GL10" s="277"/>
      <c r="GM10" s="277"/>
      <c r="GN10" s="277"/>
      <c r="GO10" s="277"/>
      <c r="GP10" s="277"/>
      <c r="GQ10" s="277"/>
      <c r="GR10" s="277"/>
      <c r="GS10" s="277"/>
      <c r="GT10" s="277"/>
      <c r="GU10" s="277"/>
      <c r="GV10" s="277"/>
      <c r="GW10" s="277"/>
      <c r="GX10" s="277"/>
      <c r="GY10" s="277"/>
      <c r="GZ10" s="277"/>
      <c r="HA10" s="277"/>
      <c r="HB10" s="277"/>
      <c r="HC10" s="277"/>
      <c r="HD10" s="277"/>
      <c r="HE10" s="277"/>
      <c r="HF10" s="277"/>
      <c r="HG10" s="277"/>
      <c r="HH10" s="277"/>
      <c r="HI10" s="277"/>
      <c r="HJ10" s="277"/>
      <c r="HK10" s="277"/>
      <c r="HL10" s="277"/>
      <c r="HM10" s="277"/>
      <c r="HN10" s="277"/>
      <c r="HO10" s="277"/>
      <c r="HP10" s="277"/>
      <c r="HQ10" s="277"/>
      <c r="HR10" s="277"/>
      <c r="HS10" s="277"/>
      <c r="HT10" s="277"/>
      <c r="HU10" s="277"/>
      <c r="HV10" s="277"/>
      <c r="HW10" s="277"/>
      <c r="HX10" s="277"/>
      <c r="HY10" s="277"/>
      <c r="HZ10" s="277"/>
      <c r="IA10" s="277"/>
      <c r="IB10" s="277"/>
      <c r="IC10" s="277"/>
    </row>
    <row r="11" spans="1:237">
      <c r="A11" s="1" t="s">
        <v>14</v>
      </c>
      <c r="B11" s="186">
        <v>59897</v>
      </c>
      <c r="C11" s="186">
        <v>67438</v>
      </c>
      <c r="D11" s="186">
        <v>111066</v>
      </c>
      <c r="E11" s="186">
        <v>130629</v>
      </c>
      <c r="F11" s="186">
        <v>170275</v>
      </c>
      <c r="G11" s="186">
        <v>205193</v>
      </c>
      <c r="H11" s="186">
        <v>228784</v>
      </c>
      <c r="I11" s="186">
        <v>252485</v>
      </c>
      <c r="J11" s="186">
        <v>267766</v>
      </c>
      <c r="K11" s="186">
        <v>293783</v>
      </c>
      <c r="L11" s="186">
        <v>335376</v>
      </c>
      <c r="M11" s="186">
        <v>375661</v>
      </c>
      <c r="N11" s="186">
        <v>436479</v>
      </c>
      <c r="O11" s="186">
        <v>471720</v>
      </c>
      <c r="P11" s="186">
        <v>521682</v>
      </c>
      <c r="Q11" s="186">
        <v>528456</v>
      </c>
      <c r="R11" s="186">
        <v>563575</v>
      </c>
      <c r="S11" s="9">
        <v>592180</v>
      </c>
      <c r="T11" s="9">
        <v>708637</v>
      </c>
      <c r="U11" s="9">
        <v>762402</v>
      </c>
      <c r="V11" s="9">
        <v>819147</v>
      </c>
      <c r="W11" s="9">
        <v>876821</v>
      </c>
      <c r="X11" s="9">
        <v>973130</v>
      </c>
      <c r="Y11" s="9">
        <v>1269436</v>
      </c>
      <c r="Z11" s="9">
        <v>1421109</v>
      </c>
      <c r="AA11" s="9">
        <v>1587183</v>
      </c>
      <c r="AB11" s="9">
        <v>1989970</v>
      </c>
      <c r="AC11" s="9">
        <v>2487791</v>
      </c>
      <c r="AD11" s="9">
        <v>2786602</v>
      </c>
      <c r="AE11" s="9">
        <v>2791223</v>
      </c>
      <c r="AF11" s="9">
        <v>2935507</v>
      </c>
      <c r="AG11" s="9">
        <v>3274802</v>
      </c>
      <c r="AH11" s="9">
        <v>3764283</v>
      </c>
      <c r="AI11" s="9">
        <v>4290975</v>
      </c>
      <c r="AJ11" s="9">
        <v>4804298</v>
      </c>
      <c r="AK11" s="9">
        <v>5314376</v>
      </c>
      <c r="AL11" s="9">
        <v>5555936</v>
      </c>
      <c r="AM11" s="9">
        <v>6224717</v>
      </c>
      <c r="AN11" s="9">
        <v>7329368</v>
      </c>
      <c r="AO11" s="9">
        <v>8334433</v>
      </c>
      <c r="AP11" s="9">
        <v>9120166</v>
      </c>
      <c r="AQ11" s="9">
        <v>9846235</v>
      </c>
      <c r="AR11" s="9">
        <v>11491278</v>
      </c>
      <c r="AS11" s="9">
        <v>12455553</v>
      </c>
      <c r="AT11" s="9">
        <v>13289492</v>
      </c>
      <c r="AU11" s="9">
        <v>13764055</v>
      </c>
      <c r="AV11" s="12">
        <v>14504207</v>
      </c>
      <c r="AW11" s="12">
        <v>16407214</v>
      </c>
      <c r="AX11" s="24">
        <v>17808222</v>
      </c>
      <c r="AY11" s="24">
        <v>18564650</v>
      </c>
      <c r="AZ11" s="12">
        <v>19728262</v>
      </c>
      <c r="BA11" s="12">
        <v>20985579</v>
      </c>
      <c r="BB11" s="12">
        <v>22513115</v>
      </c>
      <c r="BC11" s="12">
        <v>23798564</v>
      </c>
      <c r="BD11" s="12">
        <v>24817263</v>
      </c>
      <c r="BE11" s="25">
        <v>24938748</v>
      </c>
      <c r="BF11" s="25">
        <v>25352237</v>
      </c>
      <c r="BG11" s="9">
        <v>26993487</v>
      </c>
      <c r="BH11" s="9">
        <v>30534283</v>
      </c>
      <c r="BI11" s="9">
        <v>33894971</v>
      </c>
      <c r="BJ11" s="9">
        <v>40132721</v>
      </c>
      <c r="BK11" s="9">
        <v>38818707</v>
      </c>
      <c r="BL11" s="9">
        <v>35977055</v>
      </c>
      <c r="BM11" s="9">
        <v>32065499</v>
      </c>
      <c r="BN11" s="9">
        <v>31498998</v>
      </c>
      <c r="BO11" s="9">
        <v>32557946</v>
      </c>
      <c r="BP11" s="9">
        <v>32997012</v>
      </c>
      <c r="BQ11" s="9">
        <v>34588478</v>
      </c>
      <c r="BR11" s="187">
        <v>35384350</v>
      </c>
      <c r="BS11" s="187">
        <v>37217759</v>
      </c>
      <c r="BT11" s="187">
        <v>37640420</v>
      </c>
      <c r="BU11" s="187">
        <v>40218365</v>
      </c>
      <c r="BV11" s="187">
        <v>45961204</v>
      </c>
      <c r="BW11" s="187">
        <v>44799831</v>
      </c>
      <c r="BX11" s="187">
        <v>43117933</v>
      </c>
      <c r="BY11" s="221">
        <f t="shared" si="40"/>
        <v>5.1814121214604762E-2</v>
      </c>
      <c r="BZ11" s="221">
        <f t="shared" si="40"/>
        <v>1.1356433362900759E-2</v>
      </c>
      <c r="CA11" s="221">
        <f t="shared" si="41"/>
        <v>2.3009743302379482E-2</v>
      </c>
      <c r="CB11" s="1"/>
      <c r="CC11" s="1"/>
      <c r="CD11" s="1"/>
      <c r="CE11" s="1"/>
      <c r="CF11" s="1"/>
      <c r="CG11" s="1"/>
      <c r="CH11" s="1"/>
      <c r="CI11" s="1"/>
      <c r="CJ11" s="277"/>
      <c r="CK11" s="277"/>
      <c r="CL11" s="277"/>
      <c r="CM11" s="277"/>
      <c r="CN11" s="277"/>
      <c r="CO11" s="277"/>
      <c r="CP11" s="277"/>
      <c r="CQ11" s="277"/>
      <c r="CR11" s="277"/>
      <c r="CS11" s="277"/>
      <c r="CT11" s="277"/>
      <c r="CU11" s="277"/>
      <c r="CV11" s="277"/>
      <c r="CW11" s="277"/>
      <c r="CX11" s="277"/>
      <c r="CY11" s="277"/>
      <c r="CZ11" s="277"/>
      <c r="DA11" s="277"/>
      <c r="DB11" s="277"/>
      <c r="DC11" s="277"/>
      <c r="DD11" s="277"/>
      <c r="DE11" s="277"/>
      <c r="DF11" s="277"/>
      <c r="DG11" s="277"/>
      <c r="DH11" s="277"/>
      <c r="DI11" s="277"/>
      <c r="DJ11" s="277"/>
      <c r="DK11" s="277"/>
      <c r="DL11" s="277"/>
      <c r="DM11" s="277"/>
      <c r="DN11" s="277"/>
      <c r="DO11" s="277"/>
      <c r="DP11" s="277"/>
      <c r="DQ11" s="277"/>
      <c r="DR11" s="277"/>
      <c r="DS11" s="277"/>
      <c r="DT11" s="277"/>
      <c r="DU11" s="277"/>
      <c r="DV11" s="277"/>
      <c r="DW11" s="277"/>
      <c r="DX11" s="277"/>
      <c r="DY11" s="277"/>
      <c r="DZ11" s="277"/>
      <c r="EA11" s="277"/>
      <c r="EB11" s="277"/>
      <c r="EC11" s="277"/>
      <c r="ED11" s="277"/>
      <c r="EE11" s="277"/>
      <c r="EF11" s="277"/>
      <c r="EG11" s="277"/>
      <c r="EH11" s="277"/>
      <c r="EI11" s="277"/>
      <c r="EJ11" s="277"/>
      <c r="EK11" s="277"/>
      <c r="EL11" s="277"/>
      <c r="EM11" s="277"/>
      <c r="EN11" s="277"/>
      <c r="EO11" s="277"/>
      <c r="EP11" s="277"/>
      <c r="EQ11" s="277"/>
      <c r="ER11" s="277"/>
      <c r="ES11" s="277"/>
      <c r="ET11" s="277"/>
      <c r="EU11" s="277"/>
      <c r="EV11" s="277"/>
      <c r="EW11" s="277"/>
      <c r="EX11" s="277"/>
      <c r="EY11" s="277"/>
      <c r="EZ11" s="277"/>
      <c r="FA11" s="277"/>
      <c r="FB11" s="277"/>
      <c r="FC11" s="277"/>
      <c r="FD11" s="277"/>
      <c r="FE11" s="277"/>
      <c r="FF11" s="277"/>
      <c r="FG11" s="277"/>
      <c r="FH11" s="277"/>
      <c r="FI11" s="277"/>
      <c r="FJ11" s="277"/>
      <c r="FK11" s="277"/>
      <c r="FL11" s="277"/>
      <c r="FM11" s="277"/>
      <c r="FN11" s="277"/>
      <c r="FO11" s="277"/>
      <c r="FP11" s="277"/>
      <c r="FQ11" s="277"/>
      <c r="FR11" s="277"/>
      <c r="FS11" s="277"/>
      <c r="FT11" s="277"/>
      <c r="FU11" s="277"/>
      <c r="FV11" s="277"/>
      <c r="FW11" s="277"/>
      <c r="FX11" s="277"/>
      <c r="FY11" s="277"/>
      <c r="FZ11" s="277"/>
      <c r="GA11" s="277"/>
      <c r="GB11" s="277"/>
      <c r="GC11" s="277"/>
      <c r="GD11" s="277"/>
      <c r="GE11" s="277"/>
      <c r="GF11" s="277"/>
      <c r="GG11" s="277"/>
      <c r="GH11" s="277"/>
      <c r="GI11" s="277"/>
      <c r="GJ11" s="277"/>
      <c r="GK11" s="277"/>
      <c r="GL11" s="277"/>
      <c r="GM11" s="277"/>
      <c r="GN11" s="277"/>
      <c r="GO11" s="277"/>
      <c r="GP11" s="277"/>
      <c r="GQ11" s="277"/>
      <c r="GR11" s="277"/>
      <c r="GS11" s="277"/>
      <c r="GT11" s="277"/>
      <c r="GU11" s="277"/>
      <c r="GV11" s="277"/>
      <c r="GW11" s="277"/>
      <c r="GX11" s="277"/>
      <c r="GY11" s="277"/>
      <c r="GZ11" s="277"/>
      <c r="HA11" s="277"/>
      <c r="HB11" s="277"/>
      <c r="HC11" s="277"/>
      <c r="HD11" s="277"/>
      <c r="HE11" s="277"/>
      <c r="HF11" s="277"/>
      <c r="HG11" s="277"/>
      <c r="HH11" s="277"/>
      <c r="HI11" s="277"/>
      <c r="HJ11" s="277"/>
      <c r="HK11" s="277"/>
      <c r="HL11" s="277"/>
      <c r="HM11" s="277"/>
      <c r="HN11" s="277"/>
      <c r="HO11" s="277"/>
      <c r="HP11" s="277"/>
      <c r="HQ11" s="277"/>
      <c r="HR11" s="277"/>
      <c r="HS11" s="277"/>
      <c r="HT11" s="277"/>
      <c r="HU11" s="277"/>
      <c r="HV11" s="277"/>
      <c r="HW11" s="277"/>
      <c r="HX11" s="277"/>
      <c r="HY11" s="277"/>
      <c r="HZ11" s="277"/>
      <c r="IA11" s="277"/>
      <c r="IB11" s="277"/>
      <c r="IC11" s="277"/>
    </row>
    <row r="12" spans="1:237">
      <c r="A12" s="1" t="s">
        <v>15</v>
      </c>
      <c r="B12" s="186">
        <v>58967</v>
      </c>
      <c r="C12" s="186">
        <v>60634</v>
      </c>
      <c r="D12" s="186">
        <v>79769</v>
      </c>
      <c r="E12" s="186">
        <v>107180</v>
      </c>
      <c r="F12" s="186">
        <v>124648</v>
      </c>
      <c r="G12" s="186">
        <v>152579</v>
      </c>
      <c r="H12" s="186">
        <v>228124</v>
      </c>
      <c r="I12" s="186">
        <v>218055</v>
      </c>
      <c r="J12" s="186">
        <v>224666</v>
      </c>
      <c r="K12" s="186">
        <v>235572</v>
      </c>
      <c r="L12" s="186">
        <v>295316</v>
      </c>
      <c r="M12" s="186">
        <v>314513</v>
      </c>
      <c r="N12" s="186">
        <v>317437</v>
      </c>
      <c r="O12" s="186">
        <v>337394</v>
      </c>
      <c r="P12" s="186">
        <v>369080</v>
      </c>
      <c r="Q12" s="186">
        <v>393234</v>
      </c>
      <c r="R12" s="186">
        <v>402884</v>
      </c>
      <c r="S12" s="9">
        <v>442596</v>
      </c>
      <c r="T12" s="9">
        <v>490915</v>
      </c>
      <c r="U12" s="9">
        <v>548388</v>
      </c>
      <c r="V12" s="9">
        <v>611763</v>
      </c>
      <c r="W12" s="9">
        <v>667847</v>
      </c>
      <c r="X12" s="9">
        <v>737181</v>
      </c>
      <c r="Y12" s="9">
        <v>828109</v>
      </c>
      <c r="Z12" s="9">
        <v>941334</v>
      </c>
      <c r="AA12" s="9">
        <v>991067</v>
      </c>
      <c r="AB12" s="9">
        <v>1198035</v>
      </c>
      <c r="AC12" s="9">
        <v>1361546</v>
      </c>
      <c r="AD12" s="9">
        <v>1514922</v>
      </c>
      <c r="AE12" s="9">
        <v>1547774</v>
      </c>
      <c r="AF12" s="9">
        <v>1676007</v>
      </c>
      <c r="AG12" s="9">
        <v>1906506</v>
      </c>
      <c r="AH12" s="9">
        <v>2183715</v>
      </c>
      <c r="AI12" s="9">
        <v>2448148</v>
      </c>
      <c r="AJ12" s="9">
        <v>2728961</v>
      </c>
      <c r="AK12" s="9">
        <v>3019847</v>
      </c>
      <c r="AL12" s="9">
        <v>3281065</v>
      </c>
      <c r="AM12" s="9">
        <v>3504220</v>
      </c>
      <c r="AN12" s="9">
        <v>3954615</v>
      </c>
      <c r="AO12" s="9">
        <v>4525038</v>
      </c>
      <c r="AP12" s="9">
        <v>4917070</v>
      </c>
      <c r="AQ12" s="9">
        <v>5323689</v>
      </c>
      <c r="AR12" s="9">
        <v>5782247</v>
      </c>
      <c r="AS12" s="9">
        <v>6347203</v>
      </c>
      <c r="AT12" s="9">
        <v>7078197</v>
      </c>
      <c r="AU12" s="9">
        <v>7154525</v>
      </c>
      <c r="AV12" s="12">
        <v>7266981</v>
      </c>
      <c r="AW12" s="12">
        <v>8150457</v>
      </c>
      <c r="AX12" s="24">
        <v>8784065</v>
      </c>
      <c r="AY12" s="24">
        <v>9486639</v>
      </c>
      <c r="AZ12" s="12">
        <v>10292371</v>
      </c>
      <c r="BA12" s="12">
        <v>10897538</v>
      </c>
      <c r="BB12" s="12">
        <v>11589495</v>
      </c>
      <c r="BC12" s="12">
        <v>12461790</v>
      </c>
      <c r="BD12" s="12">
        <v>13511275</v>
      </c>
      <c r="BE12" s="25">
        <v>14368505</v>
      </c>
      <c r="BF12" s="25">
        <v>13772147</v>
      </c>
      <c r="BG12" s="9">
        <v>13411632</v>
      </c>
      <c r="BH12" s="9">
        <v>14570573</v>
      </c>
      <c r="BI12" s="9">
        <v>15665563</v>
      </c>
      <c r="BJ12" s="9">
        <v>17023264</v>
      </c>
      <c r="BK12" s="9">
        <v>18253216</v>
      </c>
      <c r="BL12" s="9">
        <v>18070032</v>
      </c>
      <c r="BM12" s="9">
        <v>16077948</v>
      </c>
      <c r="BN12" s="9">
        <v>14782779</v>
      </c>
      <c r="BO12" s="9">
        <v>16003250</v>
      </c>
      <c r="BP12" s="9">
        <v>16715216</v>
      </c>
      <c r="BQ12" s="9">
        <v>17794152</v>
      </c>
      <c r="BR12" s="187">
        <v>18628502</v>
      </c>
      <c r="BS12" s="187">
        <v>19723730</v>
      </c>
      <c r="BT12" s="187">
        <v>21454446</v>
      </c>
      <c r="BU12" s="187">
        <v>22419440</v>
      </c>
      <c r="BV12" s="187">
        <v>23602510</v>
      </c>
      <c r="BW12" s="187">
        <v>24712873</v>
      </c>
      <c r="BX12" s="187">
        <v>23760988</v>
      </c>
      <c r="BY12" s="221">
        <f t="shared" si="40"/>
        <v>5.8793133232076307E-2</v>
      </c>
      <c r="BZ12" s="221">
        <f t="shared" si="40"/>
        <v>8.7747905695322329E-2</v>
      </c>
      <c r="CA12" s="221">
        <f t="shared" si="41"/>
        <v>4.6889000386194299E-2</v>
      </c>
      <c r="CB12" s="1"/>
      <c r="CC12" s="1"/>
      <c r="CD12" s="1"/>
      <c r="CE12" s="1"/>
      <c r="CF12" s="1"/>
      <c r="CG12" s="1"/>
      <c r="CH12" s="1"/>
      <c r="CI12" s="1"/>
      <c r="CJ12" s="277"/>
      <c r="CK12" s="277"/>
      <c r="CL12" s="277"/>
      <c r="CM12" s="277"/>
      <c r="CN12" s="277"/>
      <c r="CO12" s="277"/>
      <c r="CP12" s="277"/>
      <c r="CQ12" s="277"/>
      <c r="CR12" s="277"/>
      <c r="CS12" s="277"/>
      <c r="CT12" s="277"/>
      <c r="CU12" s="277"/>
      <c r="CV12" s="277"/>
      <c r="CW12" s="277"/>
      <c r="CX12" s="277"/>
      <c r="CY12" s="277"/>
      <c r="CZ12" s="277"/>
      <c r="DA12" s="277"/>
      <c r="DB12" s="277"/>
      <c r="DC12" s="277"/>
      <c r="DD12" s="277"/>
      <c r="DE12" s="277"/>
      <c r="DF12" s="277"/>
      <c r="DG12" s="277"/>
      <c r="DH12" s="277"/>
      <c r="DI12" s="277"/>
      <c r="DJ12" s="277"/>
      <c r="DK12" s="277"/>
      <c r="DL12" s="277"/>
      <c r="DM12" s="277"/>
      <c r="DN12" s="277"/>
      <c r="DO12" s="277"/>
      <c r="DP12" s="277"/>
      <c r="DQ12" s="277"/>
      <c r="DR12" s="277"/>
      <c r="DS12" s="277"/>
      <c r="DT12" s="277"/>
      <c r="DU12" s="277"/>
      <c r="DV12" s="277"/>
      <c r="DW12" s="277"/>
      <c r="DX12" s="277"/>
      <c r="DY12" s="277"/>
      <c r="DZ12" s="277"/>
      <c r="EA12" s="277"/>
      <c r="EB12" s="277"/>
      <c r="EC12" s="277"/>
      <c r="ED12" s="277"/>
      <c r="EE12" s="277"/>
      <c r="EF12" s="277"/>
      <c r="EG12" s="277"/>
      <c r="EH12" s="277"/>
      <c r="EI12" s="277"/>
      <c r="EJ12" s="277"/>
      <c r="EK12" s="277"/>
      <c r="EL12" s="277"/>
      <c r="EM12" s="277"/>
      <c r="EN12" s="277"/>
      <c r="EO12" s="277"/>
      <c r="EP12" s="277"/>
      <c r="EQ12" s="277"/>
      <c r="ER12" s="277"/>
      <c r="ES12" s="277"/>
      <c r="ET12" s="277"/>
      <c r="EU12" s="277"/>
      <c r="EV12" s="277"/>
      <c r="EW12" s="277"/>
      <c r="EX12" s="277"/>
      <c r="EY12" s="277"/>
      <c r="EZ12" s="277"/>
      <c r="FA12" s="277"/>
      <c r="FB12" s="277"/>
      <c r="FC12" s="277"/>
      <c r="FD12" s="277"/>
      <c r="FE12" s="277"/>
      <c r="FF12" s="277"/>
      <c r="FG12" s="277"/>
      <c r="FH12" s="277"/>
      <c r="FI12" s="277"/>
      <c r="FJ12" s="277"/>
      <c r="FK12" s="277"/>
      <c r="FL12" s="277"/>
      <c r="FM12" s="277"/>
      <c r="FN12" s="277"/>
      <c r="FO12" s="277"/>
      <c r="FP12" s="277"/>
      <c r="FQ12" s="277"/>
      <c r="FR12" s="277"/>
      <c r="FS12" s="277"/>
      <c r="FT12" s="277"/>
      <c r="FU12" s="277"/>
      <c r="FV12" s="277"/>
      <c r="FW12" s="277"/>
      <c r="FX12" s="277"/>
      <c r="FY12" s="277"/>
      <c r="FZ12" s="277"/>
      <c r="GA12" s="277"/>
      <c r="GB12" s="277"/>
      <c r="GC12" s="277"/>
      <c r="GD12" s="277"/>
      <c r="GE12" s="277"/>
      <c r="GF12" s="277"/>
      <c r="GG12" s="277"/>
      <c r="GH12" s="277"/>
      <c r="GI12" s="277"/>
      <c r="GJ12" s="277"/>
      <c r="GK12" s="277"/>
      <c r="GL12" s="277"/>
      <c r="GM12" s="277"/>
      <c r="GN12" s="277"/>
      <c r="GO12" s="277"/>
      <c r="GP12" s="277"/>
      <c r="GQ12" s="277"/>
      <c r="GR12" s="277"/>
      <c r="GS12" s="277"/>
      <c r="GT12" s="277"/>
      <c r="GU12" s="277"/>
      <c r="GV12" s="277"/>
      <c r="GW12" s="277"/>
      <c r="GX12" s="277"/>
      <c r="GY12" s="277"/>
      <c r="GZ12" s="277"/>
      <c r="HA12" s="277"/>
      <c r="HB12" s="277"/>
      <c r="HC12" s="277"/>
      <c r="HD12" s="277"/>
      <c r="HE12" s="277"/>
      <c r="HF12" s="277"/>
      <c r="HG12" s="277"/>
      <c r="HH12" s="277"/>
      <c r="HI12" s="277"/>
      <c r="HJ12" s="277"/>
      <c r="HK12" s="277"/>
      <c r="HL12" s="277"/>
      <c r="HM12" s="277"/>
      <c r="HN12" s="277"/>
      <c r="HO12" s="277"/>
      <c r="HP12" s="277"/>
      <c r="HQ12" s="277"/>
      <c r="HR12" s="277"/>
      <c r="HS12" s="277"/>
      <c r="HT12" s="277"/>
      <c r="HU12" s="277"/>
      <c r="HV12" s="277"/>
      <c r="HW12" s="277"/>
      <c r="HX12" s="277"/>
      <c r="HY12" s="277"/>
      <c r="HZ12" s="277"/>
      <c r="IA12" s="277"/>
      <c r="IB12" s="277"/>
      <c r="IC12" s="277"/>
    </row>
    <row r="13" spans="1:237" s="141" customFormat="1">
      <c r="A13" s="1" t="s">
        <v>16</v>
      </c>
      <c r="B13" s="186">
        <v>53110</v>
      </c>
      <c r="C13" s="186">
        <v>47629</v>
      </c>
      <c r="D13" s="186">
        <v>65032</v>
      </c>
      <c r="E13" s="186">
        <v>87938</v>
      </c>
      <c r="F13" s="186">
        <v>107390</v>
      </c>
      <c r="G13" s="186">
        <v>122911</v>
      </c>
      <c r="H13" s="186">
        <v>129010</v>
      </c>
      <c r="I13" s="186">
        <v>137911</v>
      </c>
      <c r="J13" s="186">
        <v>138128</v>
      </c>
      <c r="K13" s="186">
        <v>162189</v>
      </c>
      <c r="L13" s="186">
        <v>171319</v>
      </c>
      <c r="M13" s="186">
        <v>201160</v>
      </c>
      <c r="N13" s="186">
        <v>207384</v>
      </c>
      <c r="O13" s="186">
        <v>213130</v>
      </c>
      <c r="P13" s="186">
        <v>228507</v>
      </c>
      <c r="Q13" s="186">
        <v>301344</v>
      </c>
      <c r="R13" s="186">
        <v>309258</v>
      </c>
      <c r="S13" s="9">
        <v>336672</v>
      </c>
      <c r="T13" s="9">
        <v>353512</v>
      </c>
      <c r="U13" s="9">
        <v>391496</v>
      </c>
      <c r="V13" s="9">
        <v>434525</v>
      </c>
      <c r="W13" s="9">
        <v>465707</v>
      </c>
      <c r="X13" s="9">
        <v>509316</v>
      </c>
      <c r="Y13" s="9">
        <v>654900</v>
      </c>
      <c r="Z13" s="9">
        <v>703044</v>
      </c>
      <c r="AA13" s="9">
        <v>760335</v>
      </c>
      <c r="AB13" s="9">
        <v>860927</v>
      </c>
      <c r="AC13" s="9">
        <v>1020036</v>
      </c>
      <c r="AD13" s="9">
        <v>1106130</v>
      </c>
      <c r="AE13" s="9">
        <v>1283705</v>
      </c>
      <c r="AF13" s="9">
        <v>1403735</v>
      </c>
      <c r="AG13" s="9">
        <v>1560385</v>
      </c>
      <c r="AH13" s="9">
        <v>1842145</v>
      </c>
      <c r="AI13" s="9">
        <v>2075732</v>
      </c>
      <c r="AJ13" s="9">
        <v>2144941</v>
      </c>
      <c r="AK13" s="9">
        <v>2276170</v>
      </c>
      <c r="AL13" s="9">
        <v>2491052</v>
      </c>
      <c r="AM13" s="9">
        <v>2601949</v>
      </c>
      <c r="AN13" s="9">
        <v>2798662</v>
      </c>
      <c r="AO13" s="9">
        <v>3012713</v>
      </c>
      <c r="AP13" s="9">
        <v>3216343</v>
      </c>
      <c r="AQ13" s="9">
        <v>3521861</v>
      </c>
      <c r="AR13" s="9">
        <v>3663591</v>
      </c>
      <c r="AS13" s="9">
        <v>4072935</v>
      </c>
      <c r="AT13" s="9">
        <v>4260691</v>
      </c>
      <c r="AU13" s="9">
        <v>5043183</v>
      </c>
      <c r="AV13" s="12">
        <v>5080971</v>
      </c>
      <c r="AW13" s="12">
        <v>5331520</v>
      </c>
      <c r="AX13" s="24">
        <v>5692730</v>
      </c>
      <c r="AY13" s="24">
        <v>6284623</v>
      </c>
      <c r="AZ13" s="12">
        <v>6489256</v>
      </c>
      <c r="BA13" s="12">
        <v>6818992</v>
      </c>
      <c r="BB13" s="12">
        <v>7115147</v>
      </c>
      <c r="BC13" s="12">
        <v>7356834</v>
      </c>
      <c r="BD13" s="12">
        <v>7694610</v>
      </c>
      <c r="BE13" s="25">
        <v>7850908</v>
      </c>
      <c r="BF13" s="25">
        <v>7974690</v>
      </c>
      <c r="BG13" s="9">
        <v>8318707</v>
      </c>
      <c r="BH13" s="9">
        <v>8463400</v>
      </c>
      <c r="BI13" s="9">
        <v>9090882</v>
      </c>
      <c r="BJ13" s="9">
        <v>9713808</v>
      </c>
      <c r="BK13" s="9">
        <v>9895207</v>
      </c>
      <c r="BL13" s="9">
        <v>10043875</v>
      </c>
      <c r="BM13" s="9">
        <v>9740886</v>
      </c>
      <c r="BN13" s="9">
        <v>9531507</v>
      </c>
      <c r="BO13" s="9">
        <v>10203241</v>
      </c>
      <c r="BP13" s="9">
        <v>10505794</v>
      </c>
      <c r="BQ13" s="9">
        <v>10815762</v>
      </c>
      <c r="BR13" s="187">
        <v>11103545</v>
      </c>
      <c r="BS13" s="187">
        <v>11597983</v>
      </c>
      <c r="BT13" s="187">
        <v>11778866</v>
      </c>
      <c r="BU13" s="187">
        <v>11907759</v>
      </c>
      <c r="BV13" s="187">
        <v>12059970</v>
      </c>
      <c r="BW13" s="187">
        <v>12895595</v>
      </c>
      <c r="BX13" s="187">
        <v>13370578</v>
      </c>
      <c r="BY13" s="221">
        <f t="shared" si="40"/>
        <v>4.4529742528174564E-2</v>
      </c>
      <c r="BZ13" s="221">
        <f t="shared" si="40"/>
        <v>1.5596073903539951E-2</v>
      </c>
      <c r="CA13" s="221">
        <f t="shared" si="41"/>
        <v>2.6607741553484627E-2</v>
      </c>
      <c r="CB13" s="1"/>
      <c r="CC13" s="1"/>
      <c r="CD13" s="1"/>
      <c r="CE13" s="1"/>
      <c r="CF13" s="1"/>
      <c r="CG13" s="1"/>
      <c r="CH13" s="1"/>
      <c r="CI13" s="1"/>
      <c r="CJ13" s="277"/>
      <c r="CK13" s="277"/>
      <c r="CL13" s="277"/>
      <c r="CM13" s="277"/>
      <c r="CN13" s="277"/>
      <c r="CO13" s="277"/>
      <c r="CP13" s="277"/>
      <c r="CQ13" s="277"/>
      <c r="CR13" s="277"/>
      <c r="CS13" s="277"/>
      <c r="CT13" s="277"/>
      <c r="CU13" s="277"/>
      <c r="CV13" s="277"/>
      <c r="CW13" s="277"/>
      <c r="CX13" s="277"/>
      <c r="CY13" s="277"/>
      <c r="CZ13" s="277"/>
      <c r="DA13" s="277"/>
      <c r="DB13" s="277"/>
      <c r="DC13" s="277"/>
      <c r="DD13" s="277"/>
      <c r="DE13" s="277"/>
      <c r="DF13" s="277"/>
      <c r="DG13" s="277"/>
      <c r="DH13" s="277"/>
      <c r="DI13" s="277"/>
      <c r="DJ13" s="277"/>
      <c r="DK13" s="277"/>
      <c r="DL13" s="277"/>
      <c r="DM13" s="277"/>
      <c r="DN13" s="277"/>
      <c r="DO13" s="277"/>
      <c r="DP13" s="277"/>
      <c r="DQ13" s="277"/>
      <c r="DR13" s="277"/>
      <c r="DS13" s="277"/>
      <c r="DT13" s="277"/>
      <c r="DU13" s="277"/>
      <c r="DV13" s="277"/>
      <c r="DW13" s="277"/>
      <c r="DX13" s="277"/>
      <c r="DY13" s="277"/>
      <c r="DZ13" s="277"/>
      <c r="EA13" s="277"/>
      <c r="EB13" s="277"/>
      <c r="EC13" s="277"/>
      <c r="ED13" s="277"/>
      <c r="EE13" s="277"/>
      <c r="EF13" s="277"/>
      <c r="EG13" s="277"/>
      <c r="EH13" s="277"/>
      <c r="EI13" s="277"/>
      <c r="EJ13" s="277"/>
      <c r="EK13" s="277"/>
      <c r="EL13" s="277"/>
      <c r="EM13" s="277"/>
      <c r="EN13" s="277"/>
      <c r="EO13" s="277"/>
      <c r="EP13" s="277"/>
      <c r="EQ13" s="277"/>
      <c r="ER13" s="277"/>
      <c r="ES13" s="277"/>
      <c r="ET13" s="277"/>
      <c r="EU13" s="277"/>
      <c r="EV13" s="277"/>
      <c r="EW13" s="277"/>
      <c r="EX13" s="277"/>
      <c r="EY13" s="277"/>
      <c r="EZ13" s="277"/>
      <c r="FA13" s="277"/>
      <c r="FB13" s="277"/>
      <c r="FC13" s="277"/>
      <c r="FD13" s="277"/>
      <c r="FE13" s="277"/>
      <c r="FF13" s="277"/>
      <c r="FG13" s="277"/>
      <c r="FH13" s="277"/>
      <c r="FI13" s="277"/>
      <c r="FJ13" s="277"/>
      <c r="FK13" s="277"/>
      <c r="FL13" s="277"/>
      <c r="FM13" s="277"/>
      <c r="FN13" s="277"/>
      <c r="FO13" s="277"/>
      <c r="FP13" s="277"/>
      <c r="FQ13" s="277"/>
      <c r="FR13" s="277"/>
      <c r="FS13" s="277"/>
      <c r="FT13" s="277"/>
      <c r="FU13" s="277"/>
      <c r="FV13" s="277"/>
      <c r="FW13" s="277"/>
      <c r="FX13" s="277"/>
      <c r="FY13" s="277"/>
      <c r="FZ13" s="277"/>
      <c r="GA13" s="277"/>
      <c r="GB13" s="277"/>
      <c r="GC13" s="277"/>
      <c r="GD13" s="277"/>
      <c r="GE13" s="277"/>
      <c r="GF13" s="277"/>
      <c r="GG13" s="277"/>
      <c r="GH13" s="277"/>
      <c r="GI13" s="277"/>
      <c r="GJ13" s="277"/>
      <c r="GK13" s="277"/>
      <c r="GL13" s="277"/>
      <c r="GM13" s="277"/>
      <c r="GN13" s="277"/>
      <c r="GO13" s="277"/>
      <c r="GP13" s="277"/>
      <c r="GQ13" s="277"/>
      <c r="GR13" s="277"/>
      <c r="GS13" s="277"/>
      <c r="GT13" s="277"/>
      <c r="GU13" s="277"/>
      <c r="GV13" s="277"/>
      <c r="GW13" s="277"/>
      <c r="GX13" s="277"/>
      <c r="GY13" s="277"/>
      <c r="GZ13" s="277"/>
      <c r="HA13" s="277"/>
      <c r="HB13" s="277"/>
      <c r="HC13" s="277"/>
      <c r="HD13" s="277"/>
      <c r="HE13" s="277"/>
      <c r="HF13" s="277"/>
      <c r="HG13" s="277"/>
      <c r="HH13" s="277"/>
      <c r="HI13" s="277"/>
      <c r="HJ13" s="277"/>
      <c r="HK13" s="277"/>
      <c r="HL13" s="277"/>
      <c r="HM13" s="277"/>
      <c r="HN13" s="277"/>
      <c r="HO13" s="277"/>
      <c r="HP13" s="277"/>
      <c r="HQ13" s="277"/>
      <c r="HR13" s="277"/>
      <c r="HS13" s="277"/>
      <c r="HT13" s="277"/>
      <c r="HU13" s="277"/>
      <c r="HV13" s="277"/>
      <c r="HW13" s="277"/>
      <c r="HX13" s="277"/>
      <c r="HY13" s="277"/>
      <c r="HZ13" s="277"/>
      <c r="IA13" s="277"/>
      <c r="IB13" s="277"/>
      <c r="IC13" s="277"/>
    </row>
    <row r="14" spans="1:237">
      <c r="A14" s="1" t="s">
        <v>17</v>
      </c>
      <c r="B14" s="186">
        <v>81175</v>
      </c>
      <c r="C14" s="186">
        <v>94028</v>
      </c>
      <c r="D14" s="186">
        <v>113157</v>
      </c>
      <c r="E14" s="186">
        <v>142416</v>
      </c>
      <c r="F14" s="186">
        <v>240867</v>
      </c>
      <c r="G14" s="186">
        <v>262069</v>
      </c>
      <c r="H14" s="186">
        <v>283158</v>
      </c>
      <c r="I14" s="186">
        <v>287188</v>
      </c>
      <c r="J14" s="186">
        <v>294710</v>
      </c>
      <c r="K14" s="186">
        <v>303497</v>
      </c>
      <c r="L14" s="186">
        <v>337236</v>
      </c>
      <c r="M14" s="186">
        <v>372927</v>
      </c>
      <c r="N14" s="186">
        <v>380815</v>
      </c>
      <c r="O14" s="186">
        <v>432413</v>
      </c>
      <c r="P14" s="186">
        <v>452695</v>
      </c>
      <c r="Q14" s="186">
        <v>462811</v>
      </c>
      <c r="R14" s="186">
        <v>485272</v>
      </c>
      <c r="S14" s="9">
        <v>509262</v>
      </c>
      <c r="T14" s="9">
        <v>542627</v>
      </c>
      <c r="U14" s="9">
        <v>581272</v>
      </c>
      <c r="V14" s="9">
        <v>658571</v>
      </c>
      <c r="W14" s="9">
        <v>690439</v>
      </c>
      <c r="X14" s="9">
        <v>740679</v>
      </c>
      <c r="Y14" s="9">
        <v>776704</v>
      </c>
      <c r="Z14" s="9">
        <v>838792</v>
      </c>
      <c r="AA14" s="9">
        <v>988715</v>
      </c>
      <c r="AB14" s="9">
        <v>1105116</v>
      </c>
      <c r="AC14" s="9">
        <v>1189427</v>
      </c>
      <c r="AD14" s="9">
        <v>1319521</v>
      </c>
      <c r="AE14" s="9">
        <v>1528692</v>
      </c>
      <c r="AF14" s="9">
        <v>1655576</v>
      </c>
      <c r="AG14" s="9">
        <v>1718665</v>
      </c>
      <c r="AH14" s="9">
        <v>1980212</v>
      </c>
      <c r="AI14" s="9">
        <v>2197623</v>
      </c>
      <c r="AJ14" s="9">
        <v>2397215</v>
      </c>
      <c r="AK14" s="9">
        <v>2804570</v>
      </c>
      <c r="AL14" s="9">
        <v>3138278</v>
      </c>
      <c r="AM14" s="9">
        <v>3029003</v>
      </c>
      <c r="AN14" s="9">
        <v>3131667</v>
      </c>
      <c r="AO14" s="9">
        <v>3855780</v>
      </c>
      <c r="AP14" s="9">
        <v>3629513</v>
      </c>
      <c r="AQ14" s="9">
        <v>3469209</v>
      </c>
      <c r="AR14" s="9">
        <v>3776254</v>
      </c>
      <c r="AS14" s="9">
        <v>3969193</v>
      </c>
      <c r="AT14" s="9">
        <v>4086693</v>
      </c>
      <c r="AU14" s="9">
        <v>4309467</v>
      </c>
      <c r="AV14" s="12">
        <v>4250245</v>
      </c>
      <c r="AW14" s="12">
        <v>4365992</v>
      </c>
      <c r="AX14" s="24">
        <v>4382693</v>
      </c>
      <c r="AY14" s="24">
        <v>4676969</v>
      </c>
      <c r="AZ14" s="12">
        <v>4906283</v>
      </c>
      <c r="BA14" s="12">
        <v>5869636</v>
      </c>
      <c r="BB14" s="12">
        <v>6082026</v>
      </c>
      <c r="BC14" s="12">
        <v>6491235</v>
      </c>
      <c r="BD14" s="12">
        <v>6512382</v>
      </c>
      <c r="BE14" s="25">
        <v>7197380</v>
      </c>
      <c r="BF14" s="25">
        <v>7356936</v>
      </c>
      <c r="BG14" s="9">
        <v>7449507</v>
      </c>
      <c r="BH14" s="9">
        <v>7741289</v>
      </c>
      <c r="BI14" s="9">
        <v>8638674</v>
      </c>
      <c r="BJ14" s="9">
        <v>9752953</v>
      </c>
      <c r="BK14" s="9">
        <v>10973115</v>
      </c>
      <c r="BL14" s="9">
        <v>11003870</v>
      </c>
      <c r="BM14" s="9">
        <v>10201931</v>
      </c>
      <c r="BN14" s="9">
        <v>8757557</v>
      </c>
      <c r="BO14" s="9">
        <v>8865421</v>
      </c>
      <c r="BP14" s="9">
        <v>8994053</v>
      </c>
      <c r="BQ14" s="9">
        <v>9223829</v>
      </c>
      <c r="BR14" s="187">
        <v>9695281</v>
      </c>
      <c r="BS14" s="187">
        <v>9718755</v>
      </c>
      <c r="BT14" s="187">
        <v>9309673</v>
      </c>
      <c r="BU14" s="187">
        <v>11104720</v>
      </c>
      <c r="BV14" s="187">
        <v>11357686</v>
      </c>
      <c r="BW14" s="187">
        <v>11748609</v>
      </c>
      <c r="BX14" s="187">
        <v>11381008</v>
      </c>
      <c r="BY14" s="221">
        <f t="shared" si="40"/>
        <v>2.4211778905634607E-3</v>
      </c>
      <c r="BZ14" s="221">
        <f t="shared" si="40"/>
        <v>-4.2092016930152062E-2</v>
      </c>
      <c r="CA14" s="221">
        <f t="shared" si="41"/>
        <v>5.1112395947496427E-2</v>
      </c>
      <c r="CB14" s="1"/>
      <c r="CC14" s="1"/>
      <c r="CD14" s="1"/>
      <c r="CE14" s="1"/>
      <c r="CF14" s="1"/>
      <c r="CG14" s="1"/>
      <c r="CH14" s="1"/>
      <c r="CI14" s="1"/>
      <c r="CJ14" s="277"/>
      <c r="CK14" s="277"/>
      <c r="CL14" s="277"/>
      <c r="CM14" s="277"/>
      <c r="CN14" s="277"/>
      <c r="CO14" s="277"/>
      <c r="CP14" s="277"/>
      <c r="CQ14" s="277"/>
      <c r="CR14" s="277"/>
      <c r="CS14" s="277"/>
      <c r="CT14" s="277"/>
      <c r="CU14" s="277"/>
      <c r="CV14" s="277"/>
      <c r="CW14" s="277"/>
      <c r="CX14" s="277"/>
      <c r="CY14" s="277"/>
      <c r="CZ14" s="277"/>
      <c r="DA14" s="277"/>
      <c r="DB14" s="277"/>
      <c r="DC14" s="277"/>
      <c r="DD14" s="277"/>
      <c r="DE14" s="277"/>
      <c r="DF14" s="277"/>
      <c r="DG14" s="277"/>
      <c r="DH14" s="277"/>
      <c r="DI14" s="277"/>
      <c r="DJ14" s="277"/>
      <c r="DK14" s="277"/>
      <c r="DL14" s="277"/>
      <c r="DM14" s="277"/>
      <c r="DN14" s="277"/>
      <c r="DO14" s="277"/>
      <c r="DP14" s="277"/>
      <c r="DQ14" s="277"/>
      <c r="DR14" s="277"/>
      <c r="DS14" s="277"/>
      <c r="DT14" s="277"/>
      <c r="DU14" s="277"/>
      <c r="DV14" s="277"/>
      <c r="DW14" s="277"/>
      <c r="DX14" s="277"/>
      <c r="DY14" s="277"/>
      <c r="DZ14" s="277"/>
      <c r="EA14" s="277"/>
      <c r="EB14" s="277"/>
      <c r="EC14" s="277"/>
      <c r="ED14" s="277"/>
      <c r="EE14" s="277"/>
      <c r="EF14" s="277"/>
      <c r="EG14" s="277"/>
      <c r="EH14" s="277"/>
      <c r="EI14" s="277"/>
      <c r="EJ14" s="277"/>
      <c r="EK14" s="277"/>
      <c r="EL14" s="277"/>
      <c r="EM14" s="277"/>
      <c r="EN14" s="277"/>
      <c r="EO14" s="277"/>
      <c r="EP14" s="277"/>
      <c r="EQ14" s="277"/>
      <c r="ER14" s="277"/>
      <c r="ES14" s="277"/>
      <c r="ET14" s="277"/>
      <c r="EU14" s="277"/>
      <c r="EV14" s="277"/>
      <c r="EW14" s="277"/>
      <c r="EX14" s="277"/>
      <c r="EY14" s="277"/>
      <c r="EZ14" s="277"/>
      <c r="FA14" s="277"/>
      <c r="FB14" s="277"/>
      <c r="FC14" s="277"/>
      <c r="FD14" s="277"/>
      <c r="FE14" s="277"/>
      <c r="FF14" s="277"/>
      <c r="FG14" s="277"/>
      <c r="FH14" s="277"/>
      <c r="FI14" s="277"/>
      <c r="FJ14" s="277"/>
      <c r="FK14" s="277"/>
      <c r="FL14" s="277"/>
      <c r="FM14" s="277"/>
      <c r="FN14" s="277"/>
      <c r="FO14" s="277"/>
      <c r="FP14" s="277"/>
      <c r="FQ14" s="277"/>
      <c r="FR14" s="277"/>
      <c r="FS14" s="277"/>
      <c r="FT14" s="277"/>
      <c r="FU14" s="277"/>
      <c r="FV14" s="277"/>
      <c r="FW14" s="277"/>
      <c r="FX14" s="277"/>
      <c r="FY14" s="277"/>
      <c r="FZ14" s="277"/>
      <c r="GA14" s="277"/>
      <c r="GB14" s="277"/>
      <c r="GC14" s="277"/>
      <c r="GD14" s="277"/>
      <c r="GE14" s="277"/>
      <c r="GF14" s="277"/>
      <c r="GG14" s="277"/>
      <c r="GH14" s="277"/>
      <c r="GI14" s="277"/>
      <c r="GJ14" s="277"/>
      <c r="GK14" s="277"/>
      <c r="GL14" s="277"/>
      <c r="GM14" s="277"/>
      <c r="GN14" s="277"/>
      <c r="GO14" s="277"/>
      <c r="GP14" s="277"/>
      <c r="GQ14" s="277"/>
      <c r="GR14" s="277"/>
      <c r="GS14" s="277"/>
      <c r="GT14" s="277"/>
      <c r="GU14" s="277"/>
      <c r="GV14" s="277"/>
      <c r="GW14" s="277"/>
      <c r="GX14" s="277"/>
      <c r="GY14" s="277"/>
      <c r="GZ14" s="277"/>
      <c r="HA14" s="277"/>
      <c r="HB14" s="277"/>
      <c r="HC14" s="277"/>
      <c r="HD14" s="277"/>
      <c r="HE14" s="277"/>
      <c r="HF14" s="277"/>
      <c r="HG14" s="277"/>
      <c r="HH14" s="277"/>
      <c r="HI14" s="277"/>
      <c r="HJ14" s="277"/>
      <c r="HK14" s="277"/>
      <c r="HL14" s="277"/>
      <c r="HM14" s="277"/>
      <c r="HN14" s="277"/>
      <c r="HO14" s="277"/>
      <c r="HP14" s="277"/>
      <c r="HQ14" s="277"/>
      <c r="HR14" s="277"/>
      <c r="HS14" s="277"/>
      <c r="HT14" s="277"/>
      <c r="HU14" s="277"/>
      <c r="HV14" s="277"/>
      <c r="HW14" s="277"/>
      <c r="HX14" s="277"/>
      <c r="HY14" s="277"/>
      <c r="HZ14" s="277"/>
      <c r="IA14" s="277"/>
      <c r="IB14" s="277"/>
      <c r="IC14" s="277"/>
    </row>
    <row r="15" spans="1:237" s="141" customFormat="1">
      <c r="A15" s="1" t="s">
        <v>18</v>
      </c>
      <c r="B15" s="186">
        <v>48332</v>
      </c>
      <c r="C15" s="186">
        <v>45516</v>
      </c>
      <c r="D15" s="186">
        <v>57523</v>
      </c>
      <c r="E15" s="186">
        <v>103711</v>
      </c>
      <c r="F15" s="186">
        <v>131464</v>
      </c>
      <c r="G15" s="186">
        <v>144417</v>
      </c>
      <c r="H15" s="186">
        <v>153347</v>
      </c>
      <c r="I15" s="186">
        <v>165486</v>
      </c>
      <c r="J15" s="186">
        <v>181304</v>
      </c>
      <c r="K15" s="186">
        <v>199181</v>
      </c>
      <c r="L15" s="186">
        <v>250270</v>
      </c>
      <c r="M15" s="186">
        <v>250637</v>
      </c>
      <c r="N15" s="186">
        <v>252686</v>
      </c>
      <c r="O15" s="186">
        <v>311654</v>
      </c>
      <c r="P15" s="186">
        <v>343579</v>
      </c>
      <c r="Q15" s="186">
        <v>359044</v>
      </c>
      <c r="R15" s="186">
        <v>403973</v>
      </c>
      <c r="S15" s="9">
        <v>431769</v>
      </c>
      <c r="T15" s="9">
        <v>474729</v>
      </c>
      <c r="U15" s="9">
        <v>527531</v>
      </c>
      <c r="V15" s="9">
        <v>587885</v>
      </c>
      <c r="W15" s="9">
        <v>641433</v>
      </c>
      <c r="X15" s="9">
        <v>752954</v>
      </c>
      <c r="Y15" s="9">
        <v>862770</v>
      </c>
      <c r="Z15" s="9">
        <v>1082058</v>
      </c>
      <c r="AA15" s="9">
        <v>1155139</v>
      </c>
      <c r="AB15" s="9">
        <v>1272413</v>
      </c>
      <c r="AC15" s="9">
        <v>1456203</v>
      </c>
      <c r="AD15" s="9">
        <v>1578155</v>
      </c>
      <c r="AE15" s="9">
        <v>1730723</v>
      </c>
      <c r="AF15" s="9">
        <v>1959804</v>
      </c>
      <c r="AG15" s="9">
        <v>2127712</v>
      </c>
      <c r="AH15" s="9">
        <v>2405217</v>
      </c>
      <c r="AI15" s="9">
        <v>2647157</v>
      </c>
      <c r="AJ15" s="9">
        <v>2760818</v>
      </c>
      <c r="AK15" s="9">
        <v>2956088</v>
      </c>
      <c r="AL15" s="9">
        <v>3193087</v>
      </c>
      <c r="AM15" s="9">
        <v>3468190</v>
      </c>
      <c r="AN15" s="9">
        <v>3946833</v>
      </c>
      <c r="AO15" s="9">
        <v>4321772</v>
      </c>
      <c r="AP15" s="9">
        <v>4669561</v>
      </c>
      <c r="AQ15" s="9">
        <v>5187566</v>
      </c>
      <c r="AR15" s="9">
        <v>5830888</v>
      </c>
      <c r="AS15" s="9">
        <v>6195976</v>
      </c>
      <c r="AT15" s="9">
        <v>6450139</v>
      </c>
      <c r="AU15" s="9">
        <v>6401428</v>
      </c>
      <c r="AV15" s="12">
        <v>6502494</v>
      </c>
      <c r="AW15" s="12">
        <v>7175001</v>
      </c>
      <c r="AX15" s="24">
        <v>7582734</v>
      </c>
      <c r="AY15" s="24">
        <v>8060982</v>
      </c>
      <c r="AZ15" s="12">
        <v>8166692</v>
      </c>
      <c r="BA15" s="12">
        <v>8631278</v>
      </c>
      <c r="BB15" s="12">
        <v>9190482</v>
      </c>
      <c r="BC15" s="12">
        <v>9501164</v>
      </c>
      <c r="BD15" s="12">
        <v>10354447</v>
      </c>
      <c r="BE15" s="25">
        <v>10785695</v>
      </c>
      <c r="BF15" s="25">
        <v>10821276</v>
      </c>
      <c r="BG15" s="9">
        <v>10980324</v>
      </c>
      <c r="BH15" s="9">
        <v>12227428</v>
      </c>
      <c r="BI15" s="9">
        <v>13366914</v>
      </c>
      <c r="BJ15" s="9">
        <v>14549632</v>
      </c>
      <c r="BK15" s="9">
        <v>15094183</v>
      </c>
      <c r="BL15" s="9">
        <v>15743757</v>
      </c>
      <c r="BM15" s="9">
        <v>15285561</v>
      </c>
      <c r="BN15" s="9">
        <v>15223923</v>
      </c>
      <c r="BO15" s="9">
        <v>16002529</v>
      </c>
      <c r="BP15" s="9">
        <v>17094560</v>
      </c>
      <c r="BQ15" s="9">
        <v>18118191</v>
      </c>
      <c r="BR15" s="187">
        <v>18929069</v>
      </c>
      <c r="BS15" s="187">
        <v>19849988</v>
      </c>
      <c r="BT15" s="187">
        <v>20894199</v>
      </c>
      <c r="BU15" s="187">
        <v>21599795</v>
      </c>
      <c r="BV15" s="187">
        <v>22427037</v>
      </c>
      <c r="BW15" s="187">
        <v>23606217</v>
      </c>
      <c r="BX15" s="187">
        <v>23882883</v>
      </c>
      <c r="BY15" s="221">
        <f t="shared" si="40"/>
        <v>4.8651045648362312E-2</v>
      </c>
      <c r="BZ15" s="221">
        <f t="shared" si="40"/>
        <v>5.2605119962792928E-2</v>
      </c>
      <c r="CA15" s="221">
        <f t="shared" si="41"/>
        <v>4.4754909582308738E-2</v>
      </c>
      <c r="CB15" s="1"/>
      <c r="CC15" s="1"/>
      <c r="CD15" s="1"/>
      <c r="CE15" s="1"/>
      <c r="CF15" s="1"/>
      <c r="CG15" s="1"/>
      <c r="CH15" s="1"/>
      <c r="CI15" s="1"/>
      <c r="CJ15" s="277"/>
      <c r="CK15" s="277"/>
      <c r="CL15" s="277"/>
      <c r="CM15" s="277"/>
      <c r="CN15" s="277"/>
      <c r="CO15" s="277"/>
      <c r="CP15" s="277"/>
      <c r="CQ15" s="277"/>
      <c r="CR15" s="277"/>
      <c r="CS15" s="277"/>
      <c r="CT15" s="277"/>
      <c r="CU15" s="277"/>
      <c r="CV15" s="277"/>
      <c r="CW15" s="277"/>
      <c r="CX15" s="277"/>
      <c r="CY15" s="277"/>
      <c r="CZ15" s="277"/>
      <c r="DA15" s="277"/>
      <c r="DB15" s="277"/>
      <c r="DC15" s="277"/>
      <c r="DD15" s="277"/>
      <c r="DE15" s="277"/>
      <c r="DF15" s="277"/>
      <c r="DG15" s="277"/>
      <c r="DH15" s="277"/>
      <c r="DI15" s="277"/>
      <c r="DJ15" s="277"/>
      <c r="DK15" s="277"/>
      <c r="DL15" s="277"/>
      <c r="DM15" s="277"/>
      <c r="DN15" s="277"/>
      <c r="DO15" s="277"/>
      <c r="DP15" s="277"/>
      <c r="DQ15" s="277"/>
      <c r="DR15" s="277"/>
      <c r="DS15" s="277"/>
      <c r="DT15" s="277"/>
      <c r="DU15" s="277"/>
      <c r="DV15" s="277"/>
      <c r="DW15" s="277"/>
      <c r="DX15" s="277"/>
      <c r="DY15" s="277"/>
      <c r="DZ15" s="277"/>
      <c r="EA15" s="277"/>
      <c r="EB15" s="277"/>
      <c r="EC15" s="277"/>
      <c r="ED15" s="277"/>
      <c r="EE15" s="277"/>
      <c r="EF15" s="277"/>
      <c r="EG15" s="277"/>
      <c r="EH15" s="277"/>
      <c r="EI15" s="277"/>
      <c r="EJ15" s="277"/>
      <c r="EK15" s="277"/>
      <c r="EL15" s="277"/>
      <c r="EM15" s="277"/>
      <c r="EN15" s="277"/>
      <c r="EO15" s="277"/>
      <c r="EP15" s="277"/>
      <c r="EQ15" s="277"/>
      <c r="ER15" s="277"/>
      <c r="ES15" s="277"/>
      <c r="ET15" s="277"/>
      <c r="EU15" s="277"/>
      <c r="EV15" s="277"/>
      <c r="EW15" s="277"/>
      <c r="EX15" s="277"/>
      <c r="EY15" s="277"/>
      <c r="EZ15" s="277"/>
      <c r="FA15" s="277"/>
      <c r="FB15" s="277"/>
      <c r="FC15" s="277"/>
      <c r="FD15" s="277"/>
      <c r="FE15" s="277"/>
      <c r="FF15" s="277"/>
      <c r="FG15" s="277"/>
      <c r="FH15" s="277"/>
      <c r="FI15" s="277"/>
      <c r="FJ15" s="277"/>
      <c r="FK15" s="277"/>
      <c r="FL15" s="277"/>
      <c r="FM15" s="277"/>
      <c r="FN15" s="277"/>
      <c r="FO15" s="277"/>
      <c r="FP15" s="277"/>
      <c r="FQ15" s="277"/>
      <c r="FR15" s="277"/>
      <c r="FS15" s="277"/>
      <c r="FT15" s="277"/>
      <c r="FU15" s="277"/>
      <c r="FV15" s="277"/>
      <c r="FW15" s="277"/>
      <c r="FX15" s="277"/>
      <c r="FY15" s="277"/>
      <c r="FZ15" s="277"/>
      <c r="GA15" s="277"/>
      <c r="GB15" s="277"/>
      <c r="GC15" s="277"/>
      <c r="GD15" s="277"/>
      <c r="GE15" s="277"/>
      <c r="GF15" s="277"/>
      <c r="GG15" s="277"/>
      <c r="GH15" s="277"/>
      <c r="GI15" s="277"/>
      <c r="GJ15" s="277"/>
      <c r="GK15" s="277"/>
      <c r="GL15" s="277"/>
      <c r="GM15" s="277"/>
      <c r="GN15" s="277"/>
      <c r="GO15" s="277"/>
      <c r="GP15" s="277"/>
      <c r="GQ15" s="277"/>
      <c r="GR15" s="277"/>
      <c r="GS15" s="277"/>
      <c r="GT15" s="277"/>
      <c r="GU15" s="277"/>
      <c r="GV15" s="277"/>
      <c r="GW15" s="277"/>
      <c r="GX15" s="277"/>
      <c r="GY15" s="277"/>
      <c r="GZ15" s="277"/>
      <c r="HA15" s="277"/>
      <c r="HB15" s="277"/>
      <c r="HC15" s="277"/>
      <c r="HD15" s="277"/>
      <c r="HE15" s="277"/>
      <c r="HF15" s="277"/>
      <c r="HG15" s="277"/>
      <c r="HH15" s="277"/>
      <c r="HI15" s="277"/>
      <c r="HJ15" s="277"/>
      <c r="HK15" s="277"/>
      <c r="HL15" s="277"/>
      <c r="HM15" s="277"/>
      <c r="HN15" s="277"/>
      <c r="HO15" s="277"/>
      <c r="HP15" s="277"/>
      <c r="HQ15" s="277"/>
      <c r="HR15" s="277"/>
      <c r="HS15" s="277"/>
      <c r="HT15" s="277"/>
      <c r="HU15" s="277"/>
      <c r="HV15" s="277"/>
      <c r="HW15" s="277"/>
      <c r="HX15" s="277"/>
      <c r="HY15" s="277"/>
      <c r="HZ15" s="277"/>
      <c r="IA15" s="277"/>
      <c r="IB15" s="277"/>
      <c r="IC15" s="277"/>
    </row>
    <row r="16" spans="1:237" s="141" customFormat="1">
      <c r="A16" s="1" t="s">
        <v>19</v>
      </c>
      <c r="B16" s="186">
        <v>42072</v>
      </c>
      <c r="C16" s="186">
        <v>47591</v>
      </c>
      <c r="D16" s="186">
        <v>57943</v>
      </c>
      <c r="E16" s="186">
        <v>77051</v>
      </c>
      <c r="F16" s="186">
        <v>87451</v>
      </c>
      <c r="G16" s="186">
        <v>101105</v>
      </c>
      <c r="H16" s="186">
        <v>109826</v>
      </c>
      <c r="I16" s="186">
        <v>112427</v>
      </c>
      <c r="J16" s="186">
        <v>119881</v>
      </c>
      <c r="K16" s="186">
        <v>125041</v>
      </c>
      <c r="L16" s="186">
        <v>150845</v>
      </c>
      <c r="M16" s="186">
        <v>160523</v>
      </c>
      <c r="N16" s="186">
        <v>163596</v>
      </c>
      <c r="O16" s="186">
        <v>183073</v>
      </c>
      <c r="P16" s="186">
        <v>194300</v>
      </c>
      <c r="Q16" s="186">
        <v>195881</v>
      </c>
      <c r="R16" s="186">
        <v>204575</v>
      </c>
      <c r="S16" s="9">
        <v>221662</v>
      </c>
      <c r="T16" s="9">
        <v>235333</v>
      </c>
      <c r="U16" s="9">
        <v>266301</v>
      </c>
      <c r="V16" s="9">
        <v>287415</v>
      </c>
      <c r="W16" s="9">
        <v>307909</v>
      </c>
      <c r="X16" s="9">
        <v>322520</v>
      </c>
      <c r="Y16" s="9">
        <v>400390</v>
      </c>
      <c r="Z16" s="9">
        <v>485755</v>
      </c>
      <c r="AA16" s="9">
        <v>517717</v>
      </c>
      <c r="AB16" s="9">
        <v>588236</v>
      </c>
      <c r="AC16" s="9">
        <v>661294</v>
      </c>
      <c r="AD16" s="9">
        <v>746480</v>
      </c>
      <c r="AE16" s="9">
        <v>797390</v>
      </c>
      <c r="AF16" s="9">
        <v>874172</v>
      </c>
      <c r="AG16" s="9">
        <v>969251</v>
      </c>
      <c r="AH16" s="9">
        <v>1094147</v>
      </c>
      <c r="AI16" s="9">
        <v>1196482</v>
      </c>
      <c r="AJ16" s="9">
        <v>1257932</v>
      </c>
      <c r="AK16" s="9">
        <v>1396745</v>
      </c>
      <c r="AL16" s="9">
        <v>1498812</v>
      </c>
      <c r="AM16" s="9">
        <v>1537795</v>
      </c>
      <c r="AN16" s="9">
        <v>1740692</v>
      </c>
      <c r="AO16" s="9">
        <v>1811598</v>
      </c>
      <c r="AP16" s="9">
        <v>1917330</v>
      </c>
      <c r="AQ16" s="9">
        <v>1943388</v>
      </c>
      <c r="AR16" s="9">
        <v>2126254</v>
      </c>
      <c r="AS16" s="9">
        <v>2277058</v>
      </c>
      <c r="AT16" s="9">
        <v>2395876</v>
      </c>
      <c r="AU16" s="9">
        <v>2460836</v>
      </c>
      <c r="AV16" s="12">
        <v>2494392</v>
      </c>
      <c r="AW16" s="12">
        <v>2983438</v>
      </c>
      <c r="AX16" s="24">
        <v>3325473</v>
      </c>
      <c r="AY16" s="24">
        <v>3599244</v>
      </c>
      <c r="AZ16" s="12">
        <v>3860523</v>
      </c>
      <c r="BA16" s="12">
        <v>4016549</v>
      </c>
      <c r="BB16" s="12">
        <v>4239825</v>
      </c>
      <c r="BC16" s="12">
        <v>4573823</v>
      </c>
      <c r="BD16" s="12">
        <v>4711594</v>
      </c>
      <c r="BE16" s="25">
        <v>4749481</v>
      </c>
      <c r="BF16" s="25">
        <v>4728905</v>
      </c>
      <c r="BG16" s="9">
        <v>4999144</v>
      </c>
      <c r="BH16" s="9">
        <v>5124730</v>
      </c>
      <c r="BI16" s="9">
        <v>5432152</v>
      </c>
      <c r="BJ16" s="9">
        <v>5989603</v>
      </c>
      <c r="BK16" s="9">
        <v>6481876</v>
      </c>
      <c r="BL16" s="9">
        <v>6745743</v>
      </c>
      <c r="BM16" s="9">
        <v>6471972</v>
      </c>
      <c r="BN16" s="9">
        <v>6268804</v>
      </c>
      <c r="BO16" s="9">
        <v>6714180</v>
      </c>
      <c r="BP16" s="9">
        <v>6953365</v>
      </c>
      <c r="BQ16" s="9">
        <v>7402725</v>
      </c>
      <c r="BR16" s="187">
        <v>7574515</v>
      </c>
      <c r="BS16" s="187">
        <v>7906514</v>
      </c>
      <c r="BT16" s="187">
        <v>7660391</v>
      </c>
      <c r="BU16" s="187">
        <v>7783031</v>
      </c>
      <c r="BV16" s="187">
        <v>7890571</v>
      </c>
      <c r="BW16" s="187">
        <v>8288883</v>
      </c>
      <c r="BX16" s="187">
        <v>8099990</v>
      </c>
      <c r="BY16" s="221">
        <f t="shared" si="40"/>
        <v>4.3831057169997023E-2</v>
      </c>
      <c r="BZ16" s="221">
        <f t="shared" si="40"/>
        <v>-3.112914237551467E-2</v>
      </c>
      <c r="CA16" s="221">
        <f t="shared" si="41"/>
        <v>2.3206319294584089E-2</v>
      </c>
      <c r="CB16" s="1"/>
      <c r="CC16" s="1"/>
      <c r="CD16" s="1"/>
      <c r="CE16" s="1"/>
      <c r="CF16" s="1"/>
      <c r="CG16" s="1"/>
      <c r="CH16" s="1"/>
      <c r="CI16" s="1"/>
      <c r="CJ16" s="277"/>
      <c r="CK16" s="277"/>
      <c r="CL16" s="277"/>
      <c r="CM16" s="277"/>
      <c r="CN16" s="277"/>
      <c r="CO16" s="277"/>
      <c r="CP16" s="277"/>
      <c r="CQ16" s="277"/>
      <c r="CR16" s="277"/>
      <c r="CS16" s="277"/>
      <c r="CT16" s="277"/>
      <c r="CU16" s="277"/>
      <c r="CV16" s="277"/>
      <c r="CW16" s="277"/>
      <c r="CX16" s="277"/>
      <c r="CY16" s="277"/>
      <c r="CZ16" s="277"/>
      <c r="DA16" s="277"/>
      <c r="DB16" s="277"/>
      <c r="DC16" s="277"/>
      <c r="DD16" s="277"/>
      <c r="DE16" s="277"/>
      <c r="DF16" s="277"/>
      <c r="DG16" s="277"/>
      <c r="DH16" s="277"/>
      <c r="DI16" s="277"/>
      <c r="DJ16" s="277"/>
      <c r="DK16" s="277"/>
      <c r="DL16" s="277"/>
      <c r="DM16" s="277"/>
      <c r="DN16" s="277"/>
      <c r="DO16" s="277"/>
      <c r="DP16" s="277"/>
      <c r="DQ16" s="277"/>
      <c r="DR16" s="277"/>
      <c r="DS16" s="277"/>
      <c r="DT16" s="277"/>
      <c r="DU16" s="277"/>
      <c r="DV16" s="277"/>
      <c r="DW16" s="277"/>
      <c r="DX16" s="277"/>
      <c r="DY16" s="277"/>
      <c r="DZ16" s="277"/>
      <c r="EA16" s="277"/>
      <c r="EB16" s="277"/>
      <c r="EC16" s="277"/>
      <c r="ED16" s="277"/>
      <c r="EE16" s="277"/>
      <c r="EF16" s="277"/>
      <c r="EG16" s="277"/>
      <c r="EH16" s="277"/>
      <c r="EI16" s="277"/>
      <c r="EJ16" s="277"/>
      <c r="EK16" s="277"/>
      <c r="EL16" s="277"/>
      <c r="EM16" s="277"/>
      <c r="EN16" s="277"/>
      <c r="EO16" s="277"/>
      <c r="EP16" s="277"/>
      <c r="EQ16" s="277"/>
      <c r="ER16" s="277"/>
      <c r="ES16" s="277"/>
      <c r="ET16" s="277"/>
      <c r="EU16" s="277"/>
      <c r="EV16" s="277"/>
      <c r="EW16" s="277"/>
      <c r="EX16" s="277"/>
      <c r="EY16" s="277"/>
      <c r="EZ16" s="277"/>
      <c r="FA16" s="277"/>
      <c r="FB16" s="277"/>
      <c r="FC16" s="277"/>
      <c r="FD16" s="277"/>
      <c r="FE16" s="277"/>
      <c r="FF16" s="277"/>
      <c r="FG16" s="277"/>
      <c r="FH16" s="277"/>
      <c r="FI16" s="277"/>
      <c r="FJ16" s="277"/>
      <c r="FK16" s="277"/>
      <c r="FL16" s="277"/>
      <c r="FM16" s="277"/>
      <c r="FN16" s="277"/>
      <c r="FO16" s="277"/>
      <c r="FP16" s="277"/>
      <c r="FQ16" s="277"/>
      <c r="FR16" s="277"/>
      <c r="FS16" s="277"/>
      <c r="FT16" s="277"/>
      <c r="FU16" s="277"/>
      <c r="FV16" s="277"/>
      <c r="FW16" s="277"/>
      <c r="FX16" s="277"/>
      <c r="FY16" s="277"/>
      <c r="FZ16" s="277"/>
      <c r="GA16" s="277"/>
      <c r="GB16" s="277"/>
      <c r="GC16" s="277"/>
      <c r="GD16" s="277"/>
      <c r="GE16" s="277"/>
      <c r="GF16" s="277"/>
      <c r="GG16" s="277"/>
      <c r="GH16" s="277"/>
      <c r="GI16" s="277"/>
      <c r="GJ16" s="277"/>
      <c r="GK16" s="277"/>
      <c r="GL16" s="277"/>
      <c r="GM16" s="277"/>
      <c r="GN16" s="277"/>
      <c r="GO16" s="277"/>
      <c r="GP16" s="277"/>
      <c r="GQ16" s="277"/>
      <c r="GR16" s="277"/>
      <c r="GS16" s="277"/>
      <c r="GT16" s="277"/>
      <c r="GU16" s="277"/>
      <c r="GV16" s="277"/>
      <c r="GW16" s="277"/>
      <c r="GX16" s="277"/>
      <c r="GY16" s="277"/>
      <c r="GZ16" s="277"/>
      <c r="HA16" s="277"/>
      <c r="HB16" s="277"/>
      <c r="HC16" s="277"/>
      <c r="HD16" s="277"/>
      <c r="HE16" s="277"/>
      <c r="HF16" s="277"/>
      <c r="HG16" s="277"/>
      <c r="HH16" s="277"/>
      <c r="HI16" s="277"/>
      <c r="HJ16" s="277"/>
      <c r="HK16" s="277"/>
      <c r="HL16" s="277"/>
      <c r="HM16" s="277"/>
      <c r="HN16" s="277"/>
      <c r="HO16" s="277"/>
      <c r="HP16" s="277"/>
      <c r="HQ16" s="277"/>
      <c r="HR16" s="277"/>
      <c r="HS16" s="277"/>
      <c r="HT16" s="277"/>
      <c r="HU16" s="277"/>
      <c r="HV16" s="277"/>
      <c r="HW16" s="277"/>
      <c r="HX16" s="277"/>
      <c r="HY16" s="277"/>
      <c r="HZ16" s="277"/>
      <c r="IA16" s="277"/>
      <c r="IB16" s="277"/>
      <c r="IC16" s="277"/>
    </row>
    <row r="17" spans="1:237">
      <c r="A17" s="109" t="s">
        <v>20</v>
      </c>
      <c r="B17" s="140">
        <v>99194</v>
      </c>
      <c r="C17" s="140">
        <v>111238</v>
      </c>
      <c r="D17" s="140">
        <v>137544</v>
      </c>
      <c r="E17" s="140">
        <v>195677</v>
      </c>
      <c r="F17" s="140">
        <v>212728</v>
      </c>
      <c r="G17" s="140">
        <v>255667</v>
      </c>
      <c r="H17" s="140">
        <v>278482</v>
      </c>
      <c r="I17" s="140">
        <v>287817</v>
      </c>
      <c r="J17" s="140">
        <v>294771</v>
      </c>
      <c r="K17" s="140">
        <v>307411</v>
      </c>
      <c r="L17" s="140">
        <v>352531</v>
      </c>
      <c r="M17" s="140">
        <v>369779</v>
      </c>
      <c r="N17" s="140">
        <v>375134</v>
      </c>
      <c r="O17" s="140">
        <v>397630</v>
      </c>
      <c r="P17" s="140">
        <v>459373</v>
      </c>
      <c r="Q17" s="140">
        <v>479439</v>
      </c>
      <c r="R17" s="140">
        <v>539134</v>
      </c>
      <c r="S17" s="102">
        <v>588551</v>
      </c>
      <c r="T17" s="102">
        <v>623835</v>
      </c>
      <c r="U17" s="102">
        <v>688109</v>
      </c>
      <c r="V17" s="102">
        <v>776887</v>
      </c>
      <c r="W17" s="102">
        <v>840712</v>
      </c>
      <c r="X17" s="102">
        <v>901528</v>
      </c>
      <c r="Y17" s="102">
        <v>1009568</v>
      </c>
      <c r="Z17" s="102">
        <v>1190220</v>
      </c>
      <c r="AA17" s="102">
        <v>1296974</v>
      </c>
      <c r="AB17" s="102">
        <v>1460869</v>
      </c>
      <c r="AC17" s="102">
        <v>1657474</v>
      </c>
      <c r="AD17" s="102">
        <v>1806433</v>
      </c>
      <c r="AE17" s="102">
        <v>1900440</v>
      </c>
      <c r="AF17" s="102">
        <v>2059951</v>
      </c>
      <c r="AG17" s="102">
        <v>2384780</v>
      </c>
      <c r="AH17" s="102">
        <v>2608437</v>
      </c>
      <c r="AI17" s="102">
        <v>2914931</v>
      </c>
      <c r="AJ17" s="102">
        <v>3215348</v>
      </c>
      <c r="AK17" s="102">
        <v>3431002</v>
      </c>
      <c r="AL17" s="102">
        <v>3790035</v>
      </c>
      <c r="AM17" s="102">
        <v>4028477</v>
      </c>
      <c r="AN17" s="102">
        <v>4636021</v>
      </c>
      <c r="AO17" s="102">
        <v>5198024</v>
      </c>
      <c r="AP17" s="102">
        <v>5579710</v>
      </c>
      <c r="AQ17" s="102">
        <v>6274524</v>
      </c>
      <c r="AR17" s="102">
        <v>6843064</v>
      </c>
      <c r="AS17" s="102">
        <v>7369389</v>
      </c>
      <c r="AT17" s="102">
        <v>7864737</v>
      </c>
      <c r="AU17" s="102">
        <v>7850043</v>
      </c>
      <c r="AV17" s="103">
        <v>9009742</v>
      </c>
      <c r="AW17" s="103">
        <v>9753838</v>
      </c>
      <c r="AX17" s="104">
        <v>10518600</v>
      </c>
      <c r="AY17" s="104">
        <v>11425714</v>
      </c>
      <c r="AZ17" s="103">
        <v>11882318</v>
      </c>
      <c r="BA17" s="103">
        <v>12678199</v>
      </c>
      <c r="BB17" s="103">
        <v>13869426</v>
      </c>
      <c r="BC17" s="103">
        <v>14436294</v>
      </c>
      <c r="BD17" s="103">
        <v>15315386</v>
      </c>
      <c r="BE17" s="105">
        <v>15599964</v>
      </c>
      <c r="BF17" s="105">
        <v>15537366</v>
      </c>
      <c r="BG17" s="102">
        <v>15848650</v>
      </c>
      <c r="BH17" s="102">
        <v>16836454</v>
      </c>
      <c r="BI17" s="102">
        <v>18639618</v>
      </c>
      <c r="BJ17" s="102">
        <v>20602902</v>
      </c>
      <c r="BK17" s="102">
        <v>22612798</v>
      </c>
      <c r="BL17" s="102">
        <v>22809716</v>
      </c>
      <c r="BM17" s="102">
        <v>20525663</v>
      </c>
      <c r="BN17" s="102">
        <v>21511278</v>
      </c>
      <c r="BO17" s="102">
        <v>22405841</v>
      </c>
      <c r="BP17" s="102">
        <v>22712199</v>
      </c>
      <c r="BQ17" s="102">
        <v>23768578</v>
      </c>
      <c r="BR17" s="195">
        <v>23396751</v>
      </c>
      <c r="BS17" s="195">
        <v>25061592</v>
      </c>
      <c r="BT17" s="195">
        <v>26201576</v>
      </c>
      <c r="BU17" s="187">
        <v>26855304</v>
      </c>
      <c r="BV17" s="187">
        <v>27855861</v>
      </c>
      <c r="BW17" s="187">
        <v>29316480</v>
      </c>
      <c r="BX17" s="187">
        <v>28303127</v>
      </c>
      <c r="BY17" s="221">
        <f t="shared" si="40"/>
        <v>7.1156931148260716E-2</v>
      </c>
      <c r="BZ17" s="221">
        <f t="shared" si="40"/>
        <v>4.5487293863853501E-2</v>
      </c>
      <c r="CA17" s="221">
        <f t="shared" si="41"/>
        <v>-1.5643636737544837E-2</v>
      </c>
      <c r="CB17" s="1"/>
      <c r="CC17" s="1"/>
      <c r="CD17" s="1"/>
      <c r="CE17" s="1"/>
      <c r="CF17" s="1"/>
      <c r="CG17" s="1"/>
      <c r="CH17" s="1"/>
      <c r="CI17" s="1"/>
      <c r="CJ17" s="277"/>
      <c r="CK17" s="277"/>
      <c r="CL17" s="277"/>
      <c r="CM17" s="277"/>
      <c r="CN17" s="277"/>
      <c r="CO17" s="277"/>
      <c r="CP17" s="277"/>
      <c r="CQ17" s="277"/>
      <c r="CR17" s="277"/>
      <c r="CS17" s="277"/>
      <c r="CT17" s="277"/>
      <c r="CU17" s="277"/>
      <c r="CV17" s="277"/>
      <c r="CW17" s="277"/>
      <c r="CX17" s="277"/>
      <c r="CY17" s="277"/>
      <c r="CZ17" s="277"/>
      <c r="DA17" s="277"/>
      <c r="DB17" s="277"/>
      <c r="DC17" s="277"/>
      <c r="DD17" s="277"/>
      <c r="DE17" s="277"/>
      <c r="DF17" s="277"/>
      <c r="DG17" s="277"/>
      <c r="DH17" s="277"/>
      <c r="DI17" s="277"/>
      <c r="DJ17" s="277"/>
      <c r="DK17" s="277"/>
      <c r="DL17" s="277"/>
      <c r="DM17" s="277"/>
      <c r="DN17" s="277"/>
      <c r="DO17" s="277"/>
      <c r="DP17" s="277"/>
      <c r="DQ17" s="277"/>
      <c r="DR17" s="277"/>
      <c r="DS17" s="277"/>
      <c r="DT17" s="277"/>
      <c r="DU17" s="277"/>
      <c r="DV17" s="277"/>
      <c r="DW17" s="277"/>
      <c r="DX17" s="277"/>
      <c r="DY17" s="277"/>
      <c r="DZ17" s="277"/>
      <c r="EA17" s="277"/>
      <c r="EB17" s="277"/>
      <c r="EC17" s="277"/>
      <c r="ED17" s="277"/>
      <c r="EE17" s="277"/>
      <c r="EF17" s="277"/>
      <c r="EG17" s="277"/>
      <c r="EH17" s="277"/>
      <c r="EI17" s="277"/>
      <c r="EJ17" s="277"/>
      <c r="EK17" s="277"/>
      <c r="EL17" s="277"/>
      <c r="EM17" s="277"/>
      <c r="EN17" s="277"/>
      <c r="EO17" s="277"/>
      <c r="EP17" s="277"/>
      <c r="EQ17" s="277"/>
      <c r="ER17" s="277"/>
      <c r="ES17" s="277"/>
      <c r="ET17" s="277"/>
      <c r="EU17" s="277"/>
      <c r="EV17" s="277"/>
      <c r="EW17" s="277"/>
      <c r="EX17" s="277"/>
      <c r="EY17" s="277"/>
      <c r="EZ17" s="277"/>
      <c r="FA17" s="277"/>
      <c r="FB17" s="277"/>
      <c r="FC17" s="277"/>
      <c r="FD17" s="277"/>
      <c r="FE17" s="277"/>
      <c r="FF17" s="277"/>
      <c r="FG17" s="277"/>
      <c r="FH17" s="277"/>
      <c r="FI17" s="277"/>
      <c r="FJ17" s="277"/>
      <c r="FK17" s="277"/>
      <c r="FL17" s="277"/>
      <c r="FM17" s="277"/>
      <c r="FN17" s="277"/>
      <c r="FO17" s="277"/>
      <c r="FP17" s="277"/>
      <c r="FQ17" s="277"/>
      <c r="FR17" s="277"/>
      <c r="FS17" s="277"/>
      <c r="FT17" s="277"/>
      <c r="FU17" s="277"/>
      <c r="FV17" s="277"/>
      <c r="FW17" s="277"/>
      <c r="FX17" s="277"/>
      <c r="FY17" s="277"/>
      <c r="FZ17" s="277"/>
      <c r="GA17" s="277"/>
      <c r="GB17" s="277"/>
      <c r="GC17" s="277"/>
      <c r="GD17" s="277"/>
      <c r="GE17" s="277"/>
      <c r="GF17" s="277"/>
      <c r="GG17" s="277"/>
      <c r="GH17" s="277"/>
      <c r="GI17" s="277"/>
      <c r="GJ17" s="277"/>
      <c r="GK17" s="277"/>
      <c r="GL17" s="277"/>
      <c r="GM17" s="277"/>
      <c r="GN17" s="277"/>
      <c r="GO17" s="277"/>
      <c r="GP17" s="277"/>
      <c r="GQ17" s="277"/>
      <c r="GR17" s="277"/>
      <c r="GS17" s="277"/>
      <c r="GT17" s="277"/>
      <c r="GU17" s="277"/>
      <c r="GV17" s="277"/>
      <c r="GW17" s="277"/>
      <c r="GX17" s="277"/>
      <c r="GY17" s="277"/>
      <c r="GZ17" s="277"/>
      <c r="HA17" s="277"/>
      <c r="HB17" s="277"/>
      <c r="HC17" s="277"/>
      <c r="HD17" s="277"/>
      <c r="HE17" s="277"/>
      <c r="HF17" s="277"/>
      <c r="HG17" s="277"/>
      <c r="HH17" s="277"/>
      <c r="HI17" s="277"/>
      <c r="HJ17" s="277"/>
      <c r="HK17" s="277"/>
      <c r="HL17" s="277"/>
      <c r="HM17" s="277"/>
      <c r="HN17" s="277"/>
      <c r="HO17" s="277"/>
      <c r="HP17" s="277"/>
      <c r="HQ17" s="277"/>
      <c r="HR17" s="277"/>
      <c r="HS17" s="277"/>
      <c r="HT17" s="277"/>
      <c r="HU17" s="277"/>
      <c r="HV17" s="277"/>
      <c r="HW17" s="277"/>
      <c r="HX17" s="277"/>
      <c r="HY17" s="277"/>
      <c r="HZ17" s="277"/>
      <c r="IA17" s="277"/>
      <c r="IB17" s="277"/>
      <c r="IC17" s="277"/>
    </row>
    <row r="18" spans="1:237" s="141" customFormat="1">
      <c r="A18" s="1" t="s">
        <v>21</v>
      </c>
      <c r="B18" s="186">
        <v>72932</v>
      </c>
      <c r="C18" s="186">
        <v>74084</v>
      </c>
      <c r="D18" s="186">
        <v>104883</v>
      </c>
      <c r="E18" s="186">
        <v>131618</v>
      </c>
      <c r="F18" s="186">
        <v>158232</v>
      </c>
      <c r="G18" s="186">
        <v>176136</v>
      </c>
      <c r="H18" s="186">
        <v>187756</v>
      </c>
      <c r="I18" s="186">
        <v>196181</v>
      </c>
      <c r="J18" s="186">
        <v>203644</v>
      </c>
      <c r="K18" s="186">
        <v>210434</v>
      </c>
      <c r="L18" s="186">
        <v>229642</v>
      </c>
      <c r="M18" s="186">
        <v>235720</v>
      </c>
      <c r="N18" s="186">
        <v>246491</v>
      </c>
      <c r="O18" s="186">
        <v>256326</v>
      </c>
      <c r="P18" s="186">
        <v>275379</v>
      </c>
      <c r="Q18" s="186">
        <v>285150</v>
      </c>
      <c r="R18" s="186">
        <v>307881</v>
      </c>
      <c r="S18" s="9">
        <v>321917</v>
      </c>
      <c r="T18" s="9">
        <v>332257</v>
      </c>
      <c r="U18" s="9">
        <v>357571</v>
      </c>
      <c r="V18" s="9">
        <v>388705</v>
      </c>
      <c r="W18" s="9">
        <v>401030</v>
      </c>
      <c r="X18" s="9">
        <v>427502</v>
      </c>
      <c r="Y18" s="9">
        <v>472562</v>
      </c>
      <c r="Z18" s="9">
        <v>502121</v>
      </c>
      <c r="AA18" s="9">
        <v>540918</v>
      </c>
      <c r="AB18" s="9">
        <v>649377</v>
      </c>
      <c r="AC18" s="9">
        <v>691153</v>
      </c>
      <c r="AD18" s="9">
        <v>777522</v>
      </c>
      <c r="AE18" s="9">
        <v>883735</v>
      </c>
      <c r="AF18" s="9">
        <v>1000218</v>
      </c>
      <c r="AG18" s="9">
        <v>1139000</v>
      </c>
      <c r="AH18" s="9">
        <v>1315468</v>
      </c>
      <c r="AI18" s="9">
        <v>1515918</v>
      </c>
      <c r="AJ18" s="9">
        <v>1776044</v>
      </c>
      <c r="AK18" s="9">
        <v>2232276</v>
      </c>
      <c r="AL18" s="9">
        <v>2713324</v>
      </c>
      <c r="AM18" s="9">
        <v>2622542</v>
      </c>
      <c r="AN18" s="9">
        <v>2661981</v>
      </c>
      <c r="AO18" s="9">
        <v>2982106</v>
      </c>
      <c r="AP18" s="9">
        <v>2959632</v>
      </c>
      <c r="AQ18" s="9">
        <v>2634233</v>
      </c>
      <c r="AR18" s="9">
        <v>3150072</v>
      </c>
      <c r="AS18" s="9">
        <v>3312359</v>
      </c>
      <c r="AT18" s="9">
        <v>3476859</v>
      </c>
      <c r="AU18" s="9">
        <v>3861985</v>
      </c>
      <c r="AV18" s="12">
        <v>3765272</v>
      </c>
      <c r="AW18" s="12">
        <v>4097434</v>
      </c>
      <c r="AX18" s="24">
        <v>4263211</v>
      </c>
      <c r="AY18" s="24">
        <v>4416463</v>
      </c>
      <c r="AZ18" s="12">
        <v>4617688</v>
      </c>
      <c r="BA18" s="12">
        <v>5060601</v>
      </c>
      <c r="BB18" s="12">
        <v>5300829</v>
      </c>
      <c r="BC18" s="12">
        <v>5417232</v>
      </c>
      <c r="BD18" s="12">
        <v>5840022</v>
      </c>
      <c r="BE18" s="25">
        <v>6341714</v>
      </c>
      <c r="BF18" s="25">
        <v>6052680</v>
      </c>
      <c r="BG18" s="9">
        <v>5905884</v>
      </c>
      <c r="BH18" s="9">
        <v>6426713</v>
      </c>
      <c r="BI18" s="9">
        <v>6859030</v>
      </c>
      <c r="BJ18" s="9">
        <v>7817488</v>
      </c>
      <c r="BK18" s="9">
        <v>8140573</v>
      </c>
      <c r="BL18" s="9">
        <v>8330786</v>
      </c>
      <c r="BM18" s="9">
        <v>8187949</v>
      </c>
      <c r="BN18" s="9">
        <v>7079985</v>
      </c>
      <c r="BO18" s="9">
        <v>7766332</v>
      </c>
      <c r="BP18" s="9">
        <v>8823958</v>
      </c>
      <c r="BQ18" s="9">
        <v>8892503</v>
      </c>
      <c r="BR18" s="187">
        <v>9103302</v>
      </c>
      <c r="BS18" s="187">
        <v>9407393</v>
      </c>
      <c r="BT18" s="187">
        <v>8491187</v>
      </c>
      <c r="BU18" s="187">
        <v>8569402</v>
      </c>
      <c r="BV18" s="187">
        <v>9429242</v>
      </c>
      <c r="BW18" s="187">
        <v>10731644</v>
      </c>
      <c r="BX18" s="187">
        <v>10256615</v>
      </c>
      <c r="BY18" s="221">
        <f t="shared" si="40"/>
        <v>3.3404472355195947E-2</v>
      </c>
      <c r="BZ18" s="221">
        <f t="shared" si="40"/>
        <v>-9.7392125533609583E-2</v>
      </c>
      <c r="CA18" s="221">
        <f t="shared" si="41"/>
        <v>2.3705249241973828E-2</v>
      </c>
      <c r="CB18" s="1"/>
      <c r="CC18" s="1"/>
      <c r="CD18" s="1"/>
      <c r="CE18" s="1"/>
      <c r="CF18" s="1"/>
      <c r="CG18" s="1"/>
      <c r="CH18" s="1"/>
      <c r="CI18" s="1"/>
      <c r="CJ18" s="277"/>
      <c r="CK18" s="277"/>
      <c r="CL18" s="277"/>
      <c r="CM18" s="277"/>
      <c r="CN18" s="277"/>
      <c r="CO18" s="277"/>
      <c r="CP18" s="277"/>
      <c r="CQ18" s="277"/>
      <c r="CR18" s="277"/>
      <c r="CS18" s="277"/>
      <c r="CT18" s="277"/>
      <c r="CU18" s="277"/>
      <c r="CV18" s="277"/>
      <c r="CW18" s="277"/>
      <c r="CX18" s="277"/>
      <c r="CY18" s="277"/>
      <c r="CZ18" s="277"/>
      <c r="DA18" s="277"/>
      <c r="DB18" s="277"/>
      <c r="DC18" s="277"/>
      <c r="DD18" s="277"/>
      <c r="DE18" s="277"/>
      <c r="DF18" s="277"/>
      <c r="DG18" s="277"/>
      <c r="DH18" s="277"/>
      <c r="DI18" s="277"/>
      <c r="DJ18" s="277"/>
      <c r="DK18" s="277"/>
      <c r="DL18" s="277"/>
      <c r="DM18" s="277"/>
      <c r="DN18" s="277"/>
      <c r="DO18" s="277"/>
      <c r="DP18" s="277"/>
      <c r="DQ18" s="277"/>
      <c r="DR18" s="277"/>
      <c r="DS18" s="277"/>
      <c r="DT18" s="277"/>
      <c r="DU18" s="277"/>
      <c r="DV18" s="277"/>
      <c r="DW18" s="277"/>
      <c r="DX18" s="277"/>
      <c r="DY18" s="277"/>
      <c r="DZ18" s="277"/>
      <c r="EA18" s="277"/>
      <c r="EB18" s="277"/>
      <c r="EC18" s="277"/>
      <c r="ED18" s="277"/>
      <c r="EE18" s="277"/>
      <c r="EF18" s="277"/>
      <c r="EG18" s="277"/>
      <c r="EH18" s="277"/>
      <c r="EI18" s="277"/>
      <c r="EJ18" s="277"/>
      <c r="EK18" s="277"/>
      <c r="EL18" s="277"/>
      <c r="EM18" s="277"/>
      <c r="EN18" s="277"/>
      <c r="EO18" s="277"/>
      <c r="EP18" s="277"/>
      <c r="EQ18" s="277"/>
      <c r="ER18" s="277"/>
      <c r="ES18" s="277"/>
      <c r="ET18" s="277"/>
      <c r="EU18" s="277"/>
      <c r="EV18" s="277"/>
      <c r="EW18" s="277"/>
      <c r="EX18" s="277"/>
      <c r="EY18" s="277"/>
      <c r="EZ18" s="277"/>
      <c r="FA18" s="277"/>
      <c r="FB18" s="277"/>
      <c r="FC18" s="277"/>
      <c r="FD18" s="277"/>
      <c r="FE18" s="277"/>
      <c r="FF18" s="277"/>
      <c r="FG18" s="277"/>
      <c r="FH18" s="277"/>
      <c r="FI18" s="277"/>
      <c r="FJ18" s="277"/>
      <c r="FK18" s="277"/>
      <c r="FL18" s="277"/>
      <c r="FM18" s="277"/>
      <c r="FN18" s="277"/>
      <c r="FO18" s="277"/>
      <c r="FP18" s="277"/>
      <c r="FQ18" s="277"/>
      <c r="FR18" s="277"/>
      <c r="FS18" s="277"/>
      <c r="FT18" s="277"/>
      <c r="FU18" s="277"/>
      <c r="FV18" s="277"/>
      <c r="FW18" s="277"/>
      <c r="FX18" s="277"/>
      <c r="FY18" s="277"/>
      <c r="FZ18" s="277"/>
      <c r="GA18" s="277"/>
      <c r="GB18" s="277"/>
      <c r="GC18" s="277"/>
      <c r="GD18" s="277"/>
      <c r="GE18" s="277"/>
      <c r="GF18" s="277"/>
      <c r="GG18" s="277"/>
      <c r="GH18" s="277"/>
      <c r="GI18" s="277"/>
      <c r="GJ18" s="277"/>
      <c r="GK18" s="277"/>
      <c r="GL18" s="277"/>
      <c r="GM18" s="277"/>
      <c r="GN18" s="277"/>
      <c r="GO18" s="277"/>
      <c r="GP18" s="277"/>
      <c r="GQ18" s="277"/>
      <c r="GR18" s="277"/>
      <c r="GS18" s="277"/>
      <c r="GT18" s="277"/>
      <c r="GU18" s="277"/>
      <c r="GV18" s="277"/>
      <c r="GW18" s="277"/>
      <c r="GX18" s="277"/>
      <c r="GY18" s="277"/>
      <c r="GZ18" s="277"/>
      <c r="HA18" s="277"/>
      <c r="HB18" s="277"/>
      <c r="HC18" s="277"/>
      <c r="HD18" s="277"/>
      <c r="HE18" s="277"/>
      <c r="HF18" s="277"/>
      <c r="HG18" s="277"/>
      <c r="HH18" s="277"/>
      <c r="HI18" s="277"/>
      <c r="HJ18" s="277"/>
      <c r="HK18" s="277"/>
      <c r="HL18" s="277"/>
      <c r="HM18" s="277"/>
      <c r="HN18" s="277"/>
      <c r="HO18" s="277"/>
      <c r="HP18" s="277"/>
      <c r="HQ18" s="277"/>
      <c r="HR18" s="277"/>
      <c r="HS18" s="277"/>
      <c r="HT18" s="277"/>
      <c r="HU18" s="277"/>
      <c r="HV18" s="277"/>
      <c r="HW18" s="277"/>
      <c r="HX18" s="277"/>
      <c r="HY18" s="277"/>
      <c r="HZ18" s="277"/>
      <c r="IA18" s="277"/>
      <c r="IB18" s="277"/>
      <c r="IC18" s="277"/>
    </row>
    <row r="19" spans="1:237" s="141" customFormat="1">
      <c r="A19" s="1" t="s">
        <v>22</v>
      </c>
      <c r="B19" s="186">
        <v>44762</v>
      </c>
      <c r="C19" s="186">
        <v>47611</v>
      </c>
      <c r="D19" s="186">
        <v>61133</v>
      </c>
      <c r="E19" s="186">
        <v>87991</v>
      </c>
      <c r="F19" s="186">
        <v>90019</v>
      </c>
      <c r="G19" s="186">
        <v>103790</v>
      </c>
      <c r="H19" s="186">
        <v>147046</v>
      </c>
      <c r="I19" s="186">
        <v>159477</v>
      </c>
      <c r="J19" s="186">
        <v>157019</v>
      </c>
      <c r="K19" s="186">
        <v>156861</v>
      </c>
      <c r="L19" s="186">
        <v>178915</v>
      </c>
      <c r="M19" s="186">
        <v>184344</v>
      </c>
      <c r="N19" s="186">
        <v>184826</v>
      </c>
      <c r="O19" s="186">
        <v>194599</v>
      </c>
      <c r="P19" s="186">
        <v>235478</v>
      </c>
      <c r="Q19" s="186">
        <v>239092</v>
      </c>
      <c r="R19" s="186">
        <v>245471</v>
      </c>
      <c r="S19" s="9">
        <v>264078</v>
      </c>
      <c r="T19" s="9">
        <v>279529</v>
      </c>
      <c r="U19" s="9">
        <v>309492</v>
      </c>
      <c r="V19" s="9">
        <v>358986</v>
      </c>
      <c r="W19" s="9">
        <v>395793</v>
      </c>
      <c r="X19" s="9">
        <v>413406</v>
      </c>
      <c r="Y19" s="9">
        <v>465146</v>
      </c>
      <c r="Z19" s="9">
        <v>543678</v>
      </c>
      <c r="AA19" s="9">
        <v>599302</v>
      </c>
      <c r="AB19" s="9">
        <v>682916</v>
      </c>
      <c r="AC19" s="9">
        <v>825183</v>
      </c>
      <c r="AD19" s="9">
        <v>901540</v>
      </c>
      <c r="AE19" s="9">
        <v>956581</v>
      </c>
      <c r="AF19" s="9">
        <v>1042485</v>
      </c>
      <c r="AG19" s="9">
        <v>1187589</v>
      </c>
      <c r="AH19" s="9">
        <v>1364466</v>
      </c>
      <c r="AI19" s="9">
        <v>1522968</v>
      </c>
      <c r="AJ19" s="9">
        <v>1678049</v>
      </c>
      <c r="AK19" s="9">
        <v>1825935</v>
      </c>
      <c r="AL19" s="9">
        <v>1959205</v>
      </c>
      <c r="AM19" s="9">
        <v>2112640</v>
      </c>
      <c r="AN19" s="9">
        <v>2384926</v>
      </c>
      <c r="AO19" s="9">
        <v>2732346</v>
      </c>
      <c r="AP19" s="9">
        <v>2918975</v>
      </c>
      <c r="AQ19" s="9">
        <v>3157351</v>
      </c>
      <c r="AR19" s="9">
        <v>3438186</v>
      </c>
      <c r="AS19" s="9">
        <v>3718568</v>
      </c>
      <c r="AT19" s="9">
        <v>3934383</v>
      </c>
      <c r="AU19" s="9">
        <v>3933214</v>
      </c>
      <c r="AV19" s="12">
        <v>3935500</v>
      </c>
      <c r="AW19" s="12">
        <v>4288976</v>
      </c>
      <c r="AX19" s="24">
        <v>4501767</v>
      </c>
      <c r="AY19" s="24">
        <v>4763097</v>
      </c>
      <c r="AZ19" s="12">
        <v>5113034</v>
      </c>
      <c r="BA19" s="12">
        <v>5381412</v>
      </c>
      <c r="BB19" s="12">
        <v>5683148</v>
      </c>
      <c r="BC19" s="12">
        <v>6161205</v>
      </c>
      <c r="BD19" s="12">
        <v>6381391</v>
      </c>
      <c r="BE19" s="25">
        <v>6415080</v>
      </c>
      <c r="BF19" s="25">
        <v>6087792</v>
      </c>
      <c r="BG19" s="9">
        <v>6353115</v>
      </c>
      <c r="BH19" s="9">
        <v>6803568</v>
      </c>
      <c r="BI19" s="9">
        <v>7318388</v>
      </c>
      <c r="BJ19" s="9">
        <v>7759797</v>
      </c>
      <c r="BK19" s="9">
        <v>8688935</v>
      </c>
      <c r="BL19" s="9">
        <v>7979367</v>
      </c>
      <c r="BM19" s="9">
        <v>7121418</v>
      </c>
      <c r="BN19" s="9">
        <v>6803724</v>
      </c>
      <c r="BO19" s="9">
        <v>7687496</v>
      </c>
      <c r="BP19" s="9">
        <v>8062639</v>
      </c>
      <c r="BQ19" s="9">
        <v>8721305</v>
      </c>
      <c r="BR19" s="187">
        <v>8932564</v>
      </c>
      <c r="BS19" s="187">
        <v>9633031</v>
      </c>
      <c r="BT19" s="187">
        <v>9551052</v>
      </c>
      <c r="BU19" s="187">
        <v>9828825</v>
      </c>
      <c r="BV19" s="187">
        <v>10530212</v>
      </c>
      <c r="BW19" s="187">
        <v>11221043</v>
      </c>
      <c r="BX19" s="187">
        <v>11794684</v>
      </c>
      <c r="BY19" s="221">
        <f t="shared" si="40"/>
        <v>7.8417238320374755E-2</v>
      </c>
      <c r="BZ19" s="221">
        <f t="shared" si="40"/>
        <v>-8.510197880604765E-3</v>
      </c>
      <c r="CA19" s="221">
        <f t="shared" si="41"/>
        <v>2.4223324376340467E-2</v>
      </c>
      <c r="CB19" s="1"/>
      <c r="CC19" s="1"/>
      <c r="CD19" s="1"/>
      <c r="CE19" s="1"/>
      <c r="CF19" s="1"/>
      <c r="CG19" s="1"/>
      <c r="CH19" s="1"/>
      <c r="CI19" s="1"/>
      <c r="CJ19" s="277"/>
      <c r="CK19" s="277"/>
      <c r="CL19" s="277"/>
      <c r="CM19" s="277"/>
      <c r="CN19" s="277"/>
      <c r="CO19" s="277"/>
      <c r="CP19" s="277"/>
      <c r="CQ19" s="277"/>
      <c r="CR19" s="277"/>
      <c r="CS19" s="277"/>
      <c r="CT19" s="277"/>
      <c r="CU19" s="277"/>
      <c r="CV19" s="277"/>
      <c r="CW19" s="277"/>
      <c r="CX19" s="277"/>
      <c r="CY19" s="277"/>
      <c r="CZ19" s="277"/>
      <c r="DA19" s="277"/>
      <c r="DB19" s="277"/>
      <c r="DC19" s="277"/>
      <c r="DD19" s="277"/>
      <c r="DE19" s="277"/>
      <c r="DF19" s="277"/>
      <c r="DG19" s="277"/>
      <c r="DH19" s="277"/>
      <c r="DI19" s="277"/>
      <c r="DJ19" s="277"/>
      <c r="DK19" s="277"/>
      <c r="DL19" s="277"/>
      <c r="DM19" s="277"/>
      <c r="DN19" s="277"/>
      <c r="DO19" s="277"/>
      <c r="DP19" s="277"/>
      <c r="DQ19" s="277"/>
      <c r="DR19" s="277"/>
      <c r="DS19" s="277"/>
      <c r="DT19" s="277"/>
      <c r="DU19" s="277"/>
      <c r="DV19" s="277"/>
      <c r="DW19" s="277"/>
      <c r="DX19" s="277"/>
      <c r="DY19" s="277"/>
      <c r="DZ19" s="277"/>
      <c r="EA19" s="277"/>
      <c r="EB19" s="277"/>
      <c r="EC19" s="277"/>
      <c r="ED19" s="277"/>
      <c r="EE19" s="277"/>
      <c r="EF19" s="277"/>
      <c r="EG19" s="277"/>
      <c r="EH19" s="277"/>
      <c r="EI19" s="277"/>
      <c r="EJ19" s="277"/>
      <c r="EK19" s="277"/>
      <c r="EL19" s="277"/>
      <c r="EM19" s="277"/>
      <c r="EN19" s="277"/>
      <c r="EO19" s="277"/>
      <c r="EP19" s="277"/>
      <c r="EQ19" s="277"/>
      <c r="ER19" s="277"/>
      <c r="ES19" s="277"/>
      <c r="ET19" s="277"/>
      <c r="EU19" s="277"/>
      <c r="EV19" s="277"/>
      <c r="EW19" s="277"/>
      <c r="EX19" s="277"/>
      <c r="EY19" s="277"/>
      <c r="EZ19" s="277"/>
      <c r="FA19" s="277"/>
      <c r="FB19" s="277"/>
      <c r="FC19" s="277"/>
      <c r="FD19" s="277"/>
      <c r="FE19" s="277"/>
      <c r="FF19" s="277"/>
      <c r="FG19" s="277"/>
      <c r="FH19" s="277"/>
      <c r="FI19" s="277"/>
      <c r="FJ19" s="277"/>
      <c r="FK19" s="277"/>
      <c r="FL19" s="277"/>
      <c r="FM19" s="277"/>
      <c r="FN19" s="277"/>
      <c r="FO19" s="277"/>
      <c r="FP19" s="277"/>
      <c r="FQ19" s="277"/>
      <c r="FR19" s="277"/>
      <c r="FS19" s="277"/>
      <c r="FT19" s="277"/>
      <c r="FU19" s="277"/>
      <c r="FV19" s="277"/>
      <c r="FW19" s="277"/>
      <c r="FX19" s="277"/>
      <c r="FY19" s="277"/>
      <c r="FZ19" s="277"/>
      <c r="GA19" s="277"/>
      <c r="GB19" s="277"/>
      <c r="GC19" s="277"/>
      <c r="GD19" s="277"/>
      <c r="GE19" s="277"/>
      <c r="GF19" s="277"/>
      <c r="GG19" s="277"/>
      <c r="GH19" s="277"/>
      <c r="GI19" s="277"/>
      <c r="GJ19" s="277"/>
      <c r="GK19" s="277"/>
      <c r="GL19" s="277"/>
      <c r="GM19" s="277"/>
      <c r="GN19" s="277"/>
      <c r="GO19" s="277"/>
      <c r="GP19" s="277"/>
      <c r="GQ19" s="277"/>
      <c r="GR19" s="277"/>
      <c r="GS19" s="277"/>
      <c r="GT19" s="277"/>
      <c r="GU19" s="277"/>
      <c r="GV19" s="277"/>
      <c r="GW19" s="277"/>
      <c r="GX19" s="277"/>
      <c r="GY19" s="277"/>
      <c r="GZ19" s="277"/>
      <c r="HA19" s="277"/>
      <c r="HB19" s="277"/>
      <c r="HC19" s="277"/>
      <c r="HD19" s="277"/>
      <c r="HE19" s="277"/>
      <c r="HF19" s="277"/>
      <c r="HG19" s="277"/>
      <c r="HH19" s="277"/>
      <c r="HI19" s="277"/>
      <c r="HJ19" s="277"/>
      <c r="HK19" s="277"/>
      <c r="HL19" s="277"/>
      <c r="HM19" s="277"/>
      <c r="HN19" s="277"/>
      <c r="HO19" s="277"/>
      <c r="HP19" s="277"/>
      <c r="HQ19" s="277"/>
      <c r="HR19" s="277"/>
      <c r="HS19" s="277"/>
      <c r="HT19" s="277"/>
      <c r="HU19" s="277"/>
      <c r="HV19" s="277"/>
      <c r="HW19" s="277"/>
      <c r="HX19" s="277"/>
      <c r="HY19" s="277"/>
      <c r="HZ19" s="277"/>
      <c r="IA19" s="277"/>
      <c r="IB19" s="277"/>
      <c r="IC19" s="277"/>
    </row>
    <row r="20" spans="1:237" s="141" customFormat="1">
      <c r="A20" s="109" t="s">
        <v>23</v>
      </c>
      <c r="B20" s="140">
        <v>53662</v>
      </c>
      <c r="C20" s="140">
        <v>54183</v>
      </c>
      <c r="D20" s="140">
        <v>67065</v>
      </c>
      <c r="E20" s="140">
        <v>131388</v>
      </c>
      <c r="F20" s="140">
        <v>149782</v>
      </c>
      <c r="G20" s="140">
        <v>163858</v>
      </c>
      <c r="H20" s="140">
        <v>179343</v>
      </c>
      <c r="I20" s="140">
        <v>185458</v>
      </c>
      <c r="J20" s="140">
        <v>194685</v>
      </c>
      <c r="K20" s="140">
        <v>204761</v>
      </c>
      <c r="L20" s="140">
        <v>249959</v>
      </c>
      <c r="M20" s="140">
        <v>268896</v>
      </c>
      <c r="N20" s="140">
        <v>269294</v>
      </c>
      <c r="O20" s="140">
        <v>280933</v>
      </c>
      <c r="P20" s="140">
        <v>304590</v>
      </c>
      <c r="Q20" s="140">
        <v>311352</v>
      </c>
      <c r="R20" s="140">
        <v>329078</v>
      </c>
      <c r="S20" s="102">
        <v>352098</v>
      </c>
      <c r="T20" s="102">
        <v>408244</v>
      </c>
      <c r="U20" s="102">
        <v>432844</v>
      </c>
      <c r="V20" s="102">
        <v>480949</v>
      </c>
      <c r="W20" s="102">
        <v>514422</v>
      </c>
      <c r="X20" s="102">
        <v>577320</v>
      </c>
      <c r="Y20" s="102">
        <v>645758</v>
      </c>
      <c r="Z20" s="102">
        <v>686936</v>
      </c>
      <c r="AA20" s="102">
        <v>735440</v>
      </c>
      <c r="AB20" s="102">
        <v>887450</v>
      </c>
      <c r="AC20" s="102">
        <v>1002356</v>
      </c>
      <c r="AD20" s="102">
        <v>1092405</v>
      </c>
      <c r="AE20" s="102">
        <v>1152054</v>
      </c>
      <c r="AF20" s="102">
        <v>1273215</v>
      </c>
      <c r="AG20" s="102">
        <v>1529531</v>
      </c>
      <c r="AH20" s="102">
        <v>1703951</v>
      </c>
      <c r="AI20" s="102">
        <v>1843906</v>
      </c>
      <c r="AJ20" s="102">
        <v>1886992</v>
      </c>
      <c r="AK20" s="102">
        <v>1958427</v>
      </c>
      <c r="AL20" s="102">
        <v>2146242</v>
      </c>
      <c r="AM20" s="102">
        <v>2246288</v>
      </c>
      <c r="AN20" s="102">
        <v>2511631</v>
      </c>
      <c r="AO20" s="102">
        <v>2998373</v>
      </c>
      <c r="AP20" s="102">
        <v>3271963</v>
      </c>
      <c r="AQ20" s="102">
        <v>3603331</v>
      </c>
      <c r="AR20" s="102">
        <v>3855027</v>
      </c>
      <c r="AS20" s="102">
        <v>4066459</v>
      </c>
      <c r="AT20" s="102">
        <v>4245024</v>
      </c>
      <c r="AU20" s="102">
        <v>4310573</v>
      </c>
      <c r="AV20" s="103">
        <v>4858098</v>
      </c>
      <c r="AW20" s="103">
        <v>5672239</v>
      </c>
      <c r="AX20" s="104">
        <v>5733262</v>
      </c>
      <c r="AY20" s="104">
        <v>5907721</v>
      </c>
      <c r="AZ20" s="103">
        <v>6179787</v>
      </c>
      <c r="BA20" s="103">
        <v>6616361</v>
      </c>
      <c r="BB20" s="103">
        <v>6996120</v>
      </c>
      <c r="BC20" s="103">
        <v>7197491</v>
      </c>
      <c r="BD20" s="103">
        <v>7739590</v>
      </c>
      <c r="BE20" s="103">
        <v>8043347</v>
      </c>
      <c r="BF20" s="103">
        <v>7797681</v>
      </c>
      <c r="BG20" s="102">
        <v>8811612</v>
      </c>
      <c r="BH20" s="102">
        <v>9529171</v>
      </c>
      <c r="BI20" s="102">
        <v>10007292</v>
      </c>
      <c r="BJ20" s="102">
        <v>10660344</v>
      </c>
      <c r="BK20" s="102">
        <v>11390037</v>
      </c>
      <c r="BL20" s="102">
        <v>11538430</v>
      </c>
      <c r="BM20" s="102">
        <v>10433133</v>
      </c>
      <c r="BN20" s="102">
        <v>10513788</v>
      </c>
      <c r="BO20" s="102">
        <v>10858935</v>
      </c>
      <c r="BP20" s="102">
        <v>12015213</v>
      </c>
      <c r="BQ20" s="102">
        <v>12366891</v>
      </c>
      <c r="BR20" s="195">
        <v>11806329</v>
      </c>
      <c r="BS20" s="195">
        <v>12697655</v>
      </c>
      <c r="BT20" s="195">
        <v>13386169</v>
      </c>
      <c r="BU20" s="187">
        <v>13893728</v>
      </c>
      <c r="BV20" s="187">
        <v>14269061</v>
      </c>
      <c r="BW20" s="187">
        <v>14826723</v>
      </c>
      <c r="BX20" s="187">
        <v>16775270</v>
      </c>
      <c r="BY20" s="221">
        <f t="shared" si="40"/>
        <v>7.5495609177077816E-2</v>
      </c>
      <c r="BZ20" s="221">
        <f t="shared" si="40"/>
        <v>5.4223712961172753E-2</v>
      </c>
      <c r="CA20" s="221">
        <f t="shared" si="41"/>
        <v>-4.5327641361114931E-2</v>
      </c>
      <c r="CB20" s="1"/>
      <c r="CC20" s="1"/>
      <c r="CD20" s="1"/>
      <c r="CE20" s="1"/>
      <c r="CF20" s="1"/>
      <c r="CG20" s="1"/>
      <c r="CH20" s="1"/>
      <c r="CI20" s="1"/>
      <c r="CJ20" s="277"/>
      <c r="CK20" s="277"/>
      <c r="CL20" s="277"/>
      <c r="CM20" s="277"/>
      <c r="CN20" s="277"/>
      <c r="CO20" s="277"/>
      <c r="CP20" s="277"/>
      <c r="CQ20" s="277"/>
      <c r="CR20" s="277"/>
      <c r="CS20" s="277"/>
      <c r="CT20" s="277"/>
      <c r="CU20" s="277"/>
      <c r="CV20" s="277"/>
      <c r="CW20" s="277"/>
      <c r="CX20" s="277"/>
      <c r="CY20" s="277"/>
      <c r="CZ20" s="277"/>
      <c r="DA20" s="277"/>
      <c r="DB20" s="277"/>
      <c r="DC20" s="277"/>
      <c r="DD20" s="277"/>
      <c r="DE20" s="277"/>
      <c r="DF20" s="277"/>
      <c r="DG20" s="277"/>
      <c r="DH20" s="277"/>
      <c r="DI20" s="277"/>
      <c r="DJ20" s="277"/>
      <c r="DK20" s="277"/>
      <c r="DL20" s="277"/>
      <c r="DM20" s="277"/>
      <c r="DN20" s="277"/>
      <c r="DO20" s="277"/>
      <c r="DP20" s="277"/>
      <c r="DQ20" s="277"/>
      <c r="DR20" s="277"/>
      <c r="DS20" s="277"/>
      <c r="DT20" s="277"/>
      <c r="DU20" s="277"/>
      <c r="DV20" s="277"/>
      <c r="DW20" s="277"/>
      <c r="DX20" s="277"/>
      <c r="DY20" s="277"/>
      <c r="DZ20" s="277"/>
      <c r="EA20" s="277"/>
      <c r="EB20" s="277"/>
      <c r="EC20" s="277"/>
      <c r="ED20" s="277"/>
      <c r="EE20" s="277"/>
      <c r="EF20" s="277"/>
      <c r="EG20" s="277"/>
      <c r="EH20" s="277"/>
      <c r="EI20" s="277"/>
      <c r="EJ20" s="277"/>
      <c r="EK20" s="277"/>
      <c r="EL20" s="277"/>
      <c r="EM20" s="277"/>
      <c r="EN20" s="277"/>
      <c r="EO20" s="277"/>
      <c r="EP20" s="277"/>
      <c r="EQ20" s="277"/>
      <c r="ER20" s="277"/>
      <c r="ES20" s="277"/>
      <c r="ET20" s="277"/>
      <c r="EU20" s="277"/>
      <c r="EV20" s="277"/>
      <c r="EW20" s="277"/>
      <c r="EX20" s="277"/>
      <c r="EY20" s="277"/>
      <c r="EZ20" s="277"/>
      <c r="FA20" s="277"/>
      <c r="FB20" s="277"/>
      <c r="FC20" s="277"/>
      <c r="FD20" s="277"/>
      <c r="FE20" s="277"/>
      <c r="FF20" s="277"/>
      <c r="FG20" s="277"/>
      <c r="FH20" s="277"/>
      <c r="FI20" s="277"/>
      <c r="FJ20" s="277"/>
      <c r="FK20" s="277"/>
      <c r="FL20" s="277"/>
      <c r="FM20" s="277"/>
      <c r="FN20" s="277"/>
      <c r="FO20" s="277"/>
      <c r="FP20" s="277"/>
      <c r="FQ20" s="277"/>
      <c r="FR20" s="277"/>
      <c r="FS20" s="277"/>
      <c r="FT20" s="277"/>
      <c r="FU20" s="277"/>
      <c r="FV20" s="277"/>
      <c r="FW20" s="277"/>
      <c r="FX20" s="277"/>
      <c r="FY20" s="277"/>
      <c r="FZ20" s="277"/>
      <c r="GA20" s="277"/>
      <c r="GB20" s="277"/>
      <c r="GC20" s="277"/>
      <c r="GD20" s="277"/>
      <c r="GE20" s="277"/>
      <c r="GF20" s="277"/>
      <c r="GG20" s="277"/>
      <c r="GH20" s="277"/>
      <c r="GI20" s="277"/>
      <c r="GJ20" s="277"/>
      <c r="GK20" s="277"/>
      <c r="GL20" s="277"/>
      <c r="GM20" s="277"/>
      <c r="GN20" s="277"/>
      <c r="GO20" s="277"/>
      <c r="GP20" s="277"/>
      <c r="GQ20" s="277"/>
      <c r="GR20" s="277"/>
      <c r="GS20" s="277"/>
      <c r="GT20" s="277"/>
      <c r="GU20" s="277"/>
      <c r="GV20" s="277"/>
      <c r="GW20" s="277"/>
      <c r="GX20" s="277"/>
      <c r="GY20" s="277"/>
      <c r="GZ20" s="277"/>
      <c r="HA20" s="277"/>
      <c r="HB20" s="277"/>
      <c r="HC20" s="277"/>
      <c r="HD20" s="277"/>
      <c r="HE20" s="277"/>
      <c r="HF20" s="277"/>
      <c r="HG20" s="277"/>
      <c r="HH20" s="277"/>
      <c r="HI20" s="277"/>
      <c r="HJ20" s="277"/>
      <c r="HK20" s="277"/>
      <c r="HL20" s="277"/>
      <c r="HM20" s="277"/>
      <c r="HN20" s="277"/>
      <c r="HO20" s="277"/>
      <c r="HP20" s="277"/>
      <c r="HQ20" s="277"/>
      <c r="HR20" s="277"/>
      <c r="HS20" s="277"/>
      <c r="HT20" s="277"/>
      <c r="HU20" s="277"/>
      <c r="HV20" s="277"/>
      <c r="HW20" s="277"/>
      <c r="HX20" s="277"/>
      <c r="HY20" s="277"/>
      <c r="HZ20" s="277"/>
      <c r="IA20" s="277"/>
      <c r="IB20" s="277"/>
      <c r="IC20" s="277"/>
    </row>
    <row r="21" spans="1:237" s="141" customFormat="1">
      <c r="A21" s="1" t="s">
        <v>24</v>
      </c>
      <c r="B21" s="186">
        <v>134717</v>
      </c>
      <c r="C21" s="186">
        <v>153581</v>
      </c>
      <c r="D21" s="186">
        <v>170921</v>
      </c>
      <c r="E21" s="186">
        <v>234811</v>
      </c>
      <c r="F21" s="186">
        <v>315117</v>
      </c>
      <c r="G21" s="186">
        <v>352224</v>
      </c>
      <c r="H21" s="186">
        <v>413669</v>
      </c>
      <c r="I21" s="186">
        <v>447430</v>
      </c>
      <c r="J21" s="186">
        <v>470340</v>
      </c>
      <c r="K21" s="186">
        <v>489030</v>
      </c>
      <c r="L21" s="186">
        <v>623126</v>
      </c>
      <c r="M21" s="186">
        <v>658840</v>
      </c>
      <c r="N21" s="186">
        <v>666576</v>
      </c>
      <c r="O21" s="186">
        <v>702919</v>
      </c>
      <c r="P21" s="186">
        <v>792800</v>
      </c>
      <c r="Q21" s="186">
        <v>806867</v>
      </c>
      <c r="R21" s="186">
        <v>991501</v>
      </c>
      <c r="S21" s="9">
        <v>1051584</v>
      </c>
      <c r="T21" s="9">
        <v>1122553</v>
      </c>
      <c r="U21" s="9">
        <v>1187247</v>
      </c>
      <c r="V21" s="9">
        <v>1267084</v>
      </c>
      <c r="W21" s="9">
        <v>1335847</v>
      </c>
      <c r="X21" s="9">
        <v>1437971</v>
      </c>
      <c r="Y21" s="9">
        <v>1710686</v>
      </c>
      <c r="Z21" s="9">
        <v>1975087</v>
      </c>
      <c r="AA21" s="9">
        <v>2198203</v>
      </c>
      <c r="AB21" s="9">
        <v>2571960</v>
      </c>
      <c r="AC21" s="9">
        <v>2818943</v>
      </c>
      <c r="AD21" s="9">
        <v>3287923</v>
      </c>
      <c r="AE21" s="9">
        <v>3637162</v>
      </c>
      <c r="AF21" s="9">
        <v>4214273</v>
      </c>
      <c r="AG21" s="9">
        <v>4750065</v>
      </c>
      <c r="AH21" s="9">
        <v>5390200</v>
      </c>
      <c r="AI21" s="9">
        <v>5738430</v>
      </c>
      <c r="AJ21" s="9">
        <v>6758706</v>
      </c>
      <c r="AK21" s="9">
        <v>8173759</v>
      </c>
      <c r="AL21" s="9">
        <v>9099849</v>
      </c>
      <c r="AM21" s="9">
        <v>9019075</v>
      </c>
      <c r="AN21" s="9">
        <v>9829191</v>
      </c>
      <c r="AO21" s="9">
        <v>11556056</v>
      </c>
      <c r="AP21" s="9">
        <v>11124708</v>
      </c>
      <c r="AQ21" s="9">
        <v>11254430</v>
      </c>
      <c r="AR21" s="9">
        <v>13425516</v>
      </c>
      <c r="AS21" s="9">
        <v>13974361</v>
      </c>
      <c r="AT21" s="9">
        <v>14716513</v>
      </c>
      <c r="AU21" s="9">
        <v>16016913</v>
      </c>
      <c r="AV21" s="12">
        <v>17024494</v>
      </c>
      <c r="AW21" s="12">
        <v>18240773</v>
      </c>
      <c r="AX21" s="24">
        <v>19479056</v>
      </c>
      <c r="AY21" s="24">
        <v>20288774</v>
      </c>
      <c r="AZ21" s="12">
        <v>21611887</v>
      </c>
      <c r="BA21" s="12">
        <v>23024628</v>
      </c>
      <c r="BB21" s="12">
        <v>24629000</v>
      </c>
      <c r="BC21" s="12">
        <v>25675587</v>
      </c>
      <c r="BD21" s="12">
        <v>27424142</v>
      </c>
      <c r="BE21" s="25">
        <v>29422936</v>
      </c>
      <c r="BF21" s="25">
        <v>28662395</v>
      </c>
      <c r="BG21" s="9">
        <v>29098584</v>
      </c>
      <c r="BH21" s="9">
        <v>30751860</v>
      </c>
      <c r="BI21" s="9">
        <v>32784942</v>
      </c>
      <c r="BJ21" s="9">
        <v>36591749</v>
      </c>
      <c r="BK21" s="9">
        <v>40314714</v>
      </c>
      <c r="BL21" s="9">
        <v>45536833</v>
      </c>
      <c r="BM21" s="9">
        <v>41779699</v>
      </c>
      <c r="BN21" s="9">
        <v>39399251</v>
      </c>
      <c r="BO21" s="9">
        <v>43188251</v>
      </c>
      <c r="BP21" s="9">
        <v>48596548</v>
      </c>
      <c r="BQ21" s="9">
        <v>51714295</v>
      </c>
      <c r="BR21" s="187">
        <v>55260850</v>
      </c>
      <c r="BS21" s="187">
        <v>55086438</v>
      </c>
      <c r="BT21" s="187">
        <v>52132817</v>
      </c>
      <c r="BU21" s="187">
        <v>53612926</v>
      </c>
      <c r="BV21" s="187">
        <v>60328843</v>
      </c>
      <c r="BW21" s="187">
        <v>63330294</v>
      </c>
      <c r="BX21" s="187">
        <v>61013294</v>
      </c>
      <c r="BY21" s="221">
        <f t="shared" si="40"/>
        <v>-3.1561584738562655E-3</v>
      </c>
      <c r="BZ21" s="221">
        <f t="shared" si="40"/>
        <v>-5.3617934054839417E-2</v>
      </c>
      <c r="CA21" s="221">
        <f t="shared" si="41"/>
        <v>6.8579780503630575E-2</v>
      </c>
      <c r="CB21" s="1"/>
      <c r="CC21" s="1"/>
      <c r="CD21" s="1"/>
      <c r="CE21" s="1"/>
      <c r="CF21" s="1"/>
      <c r="CG21" s="1"/>
      <c r="CH21" s="1"/>
      <c r="CI21" s="1"/>
      <c r="CJ21" s="277"/>
      <c r="CK21" s="277"/>
      <c r="CL21" s="277"/>
      <c r="CM21" s="277"/>
      <c r="CN21" s="277"/>
      <c r="CO21" s="277"/>
      <c r="CP21" s="277"/>
      <c r="CQ21" s="277"/>
      <c r="CR21" s="277"/>
      <c r="CS21" s="277"/>
      <c r="CT21" s="277"/>
      <c r="CU21" s="277"/>
      <c r="CV21" s="277"/>
      <c r="CW21" s="277"/>
      <c r="CX21" s="277"/>
      <c r="CY21" s="277"/>
      <c r="CZ21" s="277"/>
      <c r="DA21" s="277"/>
      <c r="DB21" s="277"/>
      <c r="DC21" s="277"/>
      <c r="DD21" s="277"/>
      <c r="DE21" s="277"/>
      <c r="DF21" s="277"/>
      <c r="DG21" s="277"/>
      <c r="DH21" s="277"/>
      <c r="DI21" s="277"/>
      <c r="DJ21" s="277"/>
      <c r="DK21" s="277"/>
      <c r="DL21" s="277"/>
      <c r="DM21" s="277"/>
      <c r="DN21" s="277"/>
      <c r="DO21" s="277"/>
      <c r="DP21" s="277"/>
      <c r="DQ21" s="277"/>
      <c r="DR21" s="277"/>
      <c r="DS21" s="277"/>
      <c r="DT21" s="277"/>
      <c r="DU21" s="277"/>
      <c r="DV21" s="277"/>
      <c r="DW21" s="277"/>
      <c r="DX21" s="277"/>
      <c r="DY21" s="277"/>
      <c r="DZ21" s="277"/>
      <c r="EA21" s="277"/>
      <c r="EB21" s="277"/>
      <c r="EC21" s="277"/>
      <c r="ED21" s="277"/>
      <c r="EE21" s="277"/>
      <c r="EF21" s="277"/>
      <c r="EG21" s="277"/>
      <c r="EH21" s="277"/>
      <c r="EI21" s="277"/>
      <c r="EJ21" s="277"/>
      <c r="EK21" s="277"/>
      <c r="EL21" s="277"/>
      <c r="EM21" s="277"/>
      <c r="EN21" s="277"/>
      <c r="EO21" s="277"/>
      <c r="EP21" s="277"/>
      <c r="EQ21" s="277"/>
      <c r="ER21" s="277"/>
      <c r="ES21" s="277"/>
      <c r="ET21" s="277"/>
      <c r="EU21" s="277"/>
      <c r="EV21" s="277"/>
      <c r="EW21" s="277"/>
      <c r="EX21" s="277"/>
      <c r="EY21" s="277"/>
      <c r="EZ21" s="277"/>
      <c r="FA21" s="277"/>
      <c r="FB21" s="277"/>
      <c r="FC21" s="277"/>
      <c r="FD21" s="277"/>
      <c r="FE21" s="277"/>
      <c r="FF21" s="277"/>
      <c r="FG21" s="277"/>
      <c r="FH21" s="277"/>
      <c r="FI21" s="277"/>
      <c r="FJ21" s="277"/>
      <c r="FK21" s="277"/>
      <c r="FL21" s="277"/>
      <c r="FM21" s="277"/>
      <c r="FN21" s="277"/>
      <c r="FO21" s="277"/>
      <c r="FP21" s="277"/>
      <c r="FQ21" s="277"/>
      <c r="FR21" s="277"/>
      <c r="FS21" s="277"/>
      <c r="FT21" s="277"/>
      <c r="FU21" s="277"/>
      <c r="FV21" s="277"/>
      <c r="FW21" s="277"/>
      <c r="FX21" s="277"/>
      <c r="FY21" s="277"/>
      <c r="FZ21" s="277"/>
      <c r="GA21" s="277"/>
      <c r="GB21" s="277"/>
      <c r="GC21" s="277"/>
      <c r="GD21" s="277"/>
      <c r="GE21" s="277"/>
      <c r="GF21" s="277"/>
      <c r="GG21" s="277"/>
      <c r="GH21" s="277"/>
      <c r="GI21" s="277"/>
      <c r="GJ21" s="277"/>
      <c r="GK21" s="277"/>
      <c r="GL21" s="277"/>
      <c r="GM21" s="277"/>
      <c r="GN21" s="277"/>
      <c r="GO21" s="277"/>
      <c r="GP21" s="277"/>
      <c r="GQ21" s="277"/>
      <c r="GR21" s="277"/>
      <c r="GS21" s="277"/>
      <c r="GT21" s="277"/>
      <c r="GU21" s="277"/>
      <c r="GV21" s="277"/>
      <c r="GW21" s="277"/>
      <c r="GX21" s="277"/>
      <c r="GY21" s="277"/>
      <c r="GZ21" s="277"/>
      <c r="HA21" s="277"/>
      <c r="HB21" s="277"/>
      <c r="HC21" s="277"/>
      <c r="HD21" s="277"/>
      <c r="HE21" s="277"/>
      <c r="HF21" s="277"/>
      <c r="HG21" s="277"/>
      <c r="HH21" s="277"/>
      <c r="HI21" s="277"/>
      <c r="HJ21" s="277"/>
      <c r="HK21" s="277"/>
      <c r="HL21" s="277"/>
      <c r="HM21" s="277"/>
      <c r="HN21" s="277"/>
      <c r="HO21" s="277"/>
      <c r="HP21" s="277"/>
      <c r="HQ21" s="277"/>
      <c r="HR21" s="277"/>
      <c r="HS21" s="277"/>
      <c r="HT21" s="277"/>
      <c r="HU21" s="277"/>
      <c r="HV21" s="277"/>
      <c r="HW21" s="277"/>
      <c r="HX21" s="277"/>
      <c r="HY21" s="277"/>
      <c r="HZ21" s="277"/>
      <c r="IA21" s="277"/>
      <c r="IB21" s="277"/>
      <c r="IC21" s="277"/>
    </row>
    <row r="22" spans="1:237">
      <c r="A22" s="109" t="s">
        <v>25</v>
      </c>
      <c r="B22" s="140">
        <v>65682</v>
      </c>
      <c r="C22" s="140">
        <v>64493</v>
      </c>
      <c r="D22" s="140">
        <v>79625</v>
      </c>
      <c r="E22" s="140">
        <v>107624</v>
      </c>
      <c r="F22" s="140">
        <v>147081</v>
      </c>
      <c r="G22" s="140">
        <v>162049</v>
      </c>
      <c r="H22" s="140">
        <v>166559</v>
      </c>
      <c r="I22" s="140">
        <v>188654</v>
      </c>
      <c r="J22" s="140">
        <v>196038</v>
      </c>
      <c r="K22" s="140">
        <v>206324</v>
      </c>
      <c r="L22" s="140">
        <v>226507</v>
      </c>
      <c r="M22" s="140">
        <v>315908</v>
      </c>
      <c r="N22" s="140">
        <v>256869</v>
      </c>
      <c r="O22" s="140">
        <v>270192</v>
      </c>
      <c r="P22" s="140">
        <v>291664</v>
      </c>
      <c r="Q22" s="140">
        <v>344256</v>
      </c>
      <c r="R22" s="140">
        <v>359604</v>
      </c>
      <c r="S22" s="102">
        <v>410792</v>
      </c>
      <c r="T22" s="102">
        <v>437666</v>
      </c>
      <c r="U22" s="102">
        <v>477605</v>
      </c>
      <c r="V22" s="102">
        <v>528962</v>
      </c>
      <c r="W22" s="102">
        <v>634946</v>
      </c>
      <c r="X22" s="102">
        <v>731674</v>
      </c>
      <c r="Y22" s="102">
        <v>924229</v>
      </c>
      <c r="Z22" s="102">
        <v>955726</v>
      </c>
      <c r="AA22" s="102">
        <v>1040555</v>
      </c>
      <c r="AB22" s="102">
        <v>1188766</v>
      </c>
      <c r="AC22" s="102">
        <v>1400204</v>
      </c>
      <c r="AD22" s="102">
        <v>1507852</v>
      </c>
      <c r="AE22" s="102">
        <v>1662677</v>
      </c>
      <c r="AF22" s="102">
        <v>1822343</v>
      </c>
      <c r="AG22" s="102">
        <v>2053823</v>
      </c>
      <c r="AH22" s="102">
        <v>2335734</v>
      </c>
      <c r="AI22" s="102">
        <v>2563713</v>
      </c>
      <c r="AJ22" s="102">
        <v>2743325</v>
      </c>
      <c r="AK22" s="102">
        <v>3027348</v>
      </c>
      <c r="AL22" s="102">
        <v>3235829</v>
      </c>
      <c r="AM22" s="102">
        <v>3553236</v>
      </c>
      <c r="AN22" s="102">
        <v>4064368</v>
      </c>
      <c r="AO22" s="102">
        <v>4469391</v>
      </c>
      <c r="AP22" s="102">
        <v>4846627</v>
      </c>
      <c r="AQ22" s="102">
        <v>5534883</v>
      </c>
      <c r="AR22" s="102">
        <v>6136607</v>
      </c>
      <c r="AS22" s="102">
        <v>6621017</v>
      </c>
      <c r="AT22" s="102">
        <v>6600489</v>
      </c>
      <c r="AU22" s="102">
        <v>6852365</v>
      </c>
      <c r="AV22" s="103">
        <v>7025345</v>
      </c>
      <c r="AW22" s="103">
        <v>7571798</v>
      </c>
      <c r="AX22" s="104">
        <v>8037069</v>
      </c>
      <c r="AY22" s="104">
        <v>8783939</v>
      </c>
      <c r="AZ22" s="103">
        <v>8900413</v>
      </c>
      <c r="BA22" s="103">
        <v>9627591</v>
      </c>
      <c r="BB22" s="103">
        <v>10542966</v>
      </c>
      <c r="BC22" s="103">
        <v>11562735</v>
      </c>
      <c r="BD22" s="103">
        <v>12648035</v>
      </c>
      <c r="BE22" s="105">
        <v>13085329</v>
      </c>
      <c r="BF22" s="105">
        <v>12781149</v>
      </c>
      <c r="BG22" s="102">
        <v>12969177</v>
      </c>
      <c r="BH22" s="102">
        <v>14233065</v>
      </c>
      <c r="BI22" s="102">
        <v>15918847</v>
      </c>
      <c r="BJ22" s="102">
        <v>17288324</v>
      </c>
      <c r="BK22" s="102">
        <v>18666687</v>
      </c>
      <c r="BL22" s="102">
        <v>18322873</v>
      </c>
      <c r="BM22" s="102">
        <v>16607511</v>
      </c>
      <c r="BN22" s="102">
        <v>16411055</v>
      </c>
      <c r="BO22" s="102">
        <v>17409072</v>
      </c>
      <c r="BP22" s="102">
        <v>18144897</v>
      </c>
      <c r="BQ22" s="102">
        <v>19186853</v>
      </c>
      <c r="BR22" s="195">
        <v>18949272</v>
      </c>
      <c r="BS22" s="195">
        <v>20536885</v>
      </c>
      <c r="BT22" s="195">
        <v>21219757</v>
      </c>
      <c r="BU22" s="187">
        <v>22213025</v>
      </c>
      <c r="BV22" s="187">
        <v>23484945</v>
      </c>
      <c r="BW22" s="187">
        <v>26285898</v>
      </c>
      <c r="BX22" s="187">
        <v>28064536</v>
      </c>
      <c r="BY22" s="221">
        <f t="shared" si="40"/>
        <v>8.3782268785840427E-2</v>
      </c>
      <c r="BZ22" s="221">
        <f t="shared" si="40"/>
        <v>3.3251001795062886E-2</v>
      </c>
      <c r="CA22" s="221">
        <f t="shared" si="41"/>
        <v>-1.238248919716016E-2</v>
      </c>
      <c r="CB22" s="1"/>
      <c r="CC22" s="1"/>
      <c r="CD22" s="1"/>
      <c r="CE22" s="1"/>
      <c r="CF22" s="1"/>
      <c r="CG22" s="1"/>
      <c r="CH22" s="1"/>
      <c r="CI22" s="1"/>
      <c r="CJ22" s="277"/>
      <c r="CK22" s="277"/>
      <c r="CL22" s="277"/>
      <c r="CM22" s="277"/>
      <c r="CN22" s="277"/>
      <c r="CO22" s="277"/>
      <c r="CP22" s="277"/>
      <c r="CQ22" s="277"/>
      <c r="CR22" s="277"/>
      <c r="CS22" s="277"/>
      <c r="CT22" s="277"/>
      <c r="CU22" s="277"/>
      <c r="CV22" s="277"/>
      <c r="CW22" s="277"/>
      <c r="CX22" s="277"/>
      <c r="CY22" s="277"/>
      <c r="CZ22" s="277"/>
      <c r="DA22" s="277"/>
      <c r="DB22" s="277"/>
      <c r="DC22" s="277"/>
      <c r="DD22" s="277"/>
      <c r="DE22" s="277"/>
      <c r="DF22" s="277"/>
      <c r="DG22" s="277"/>
      <c r="DH22" s="277"/>
      <c r="DI22" s="277"/>
      <c r="DJ22" s="277"/>
      <c r="DK22" s="277"/>
      <c r="DL22" s="277"/>
      <c r="DM22" s="277"/>
      <c r="DN22" s="277"/>
      <c r="DO22" s="277"/>
      <c r="DP22" s="277"/>
      <c r="DQ22" s="277"/>
      <c r="DR22" s="277"/>
      <c r="DS22" s="277"/>
      <c r="DT22" s="277"/>
      <c r="DU22" s="277"/>
      <c r="DV22" s="277"/>
      <c r="DW22" s="277"/>
      <c r="DX22" s="277"/>
      <c r="DY22" s="277"/>
      <c r="DZ22" s="277"/>
      <c r="EA22" s="277"/>
      <c r="EB22" s="277"/>
      <c r="EC22" s="277"/>
      <c r="ED22" s="277"/>
      <c r="EE22" s="277"/>
      <c r="EF22" s="277"/>
      <c r="EG22" s="277"/>
      <c r="EH22" s="277"/>
      <c r="EI22" s="277"/>
      <c r="EJ22" s="277"/>
      <c r="EK22" s="277"/>
      <c r="EL22" s="277"/>
      <c r="EM22" s="277"/>
      <c r="EN22" s="277"/>
      <c r="EO22" s="277"/>
      <c r="EP22" s="277"/>
      <c r="EQ22" s="277"/>
      <c r="ER22" s="277"/>
      <c r="ES22" s="277"/>
      <c r="ET22" s="277"/>
      <c r="EU22" s="277"/>
      <c r="EV22" s="277"/>
      <c r="EW22" s="277"/>
      <c r="EX22" s="277"/>
      <c r="EY22" s="277"/>
      <c r="EZ22" s="277"/>
      <c r="FA22" s="277"/>
      <c r="FB22" s="277"/>
      <c r="FC22" s="277"/>
      <c r="FD22" s="277"/>
      <c r="FE22" s="277"/>
      <c r="FF22" s="277"/>
      <c r="FG22" s="277"/>
      <c r="FH22" s="277"/>
      <c r="FI22" s="277"/>
      <c r="FJ22" s="277"/>
      <c r="FK22" s="277"/>
      <c r="FL22" s="277"/>
      <c r="FM22" s="277"/>
      <c r="FN22" s="277"/>
      <c r="FO22" s="277"/>
      <c r="FP22" s="277"/>
      <c r="FQ22" s="277"/>
      <c r="FR22" s="277"/>
      <c r="FS22" s="277"/>
      <c r="FT22" s="277"/>
      <c r="FU22" s="277"/>
      <c r="FV22" s="277"/>
      <c r="FW22" s="277"/>
      <c r="FX22" s="277"/>
      <c r="FY22" s="277"/>
      <c r="FZ22" s="277"/>
      <c r="GA22" s="277"/>
      <c r="GB22" s="277"/>
      <c r="GC22" s="277"/>
      <c r="GD22" s="277"/>
      <c r="GE22" s="277"/>
      <c r="GF22" s="277"/>
      <c r="GG22" s="277"/>
      <c r="GH22" s="277"/>
      <c r="GI22" s="277"/>
      <c r="GJ22" s="277"/>
      <c r="GK22" s="277"/>
      <c r="GL22" s="277"/>
      <c r="GM22" s="277"/>
      <c r="GN22" s="277"/>
      <c r="GO22" s="277"/>
      <c r="GP22" s="277"/>
      <c r="GQ22" s="277"/>
      <c r="GR22" s="277"/>
      <c r="GS22" s="277"/>
      <c r="GT22" s="277"/>
      <c r="GU22" s="277"/>
      <c r="GV22" s="277"/>
      <c r="GW22" s="277"/>
      <c r="GX22" s="277"/>
      <c r="GY22" s="277"/>
      <c r="GZ22" s="277"/>
      <c r="HA22" s="277"/>
      <c r="HB22" s="277"/>
      <c r="HC22" s="277"/>
      <c r="HD22" s="277"/>
      <c r="HE22" s="277"/>
      <c r="HF22" s="277"/>
      <c r="HG22" s="277"/>
      <c r="HH22" s="277"/>
      <c r="HI22" s="277"/>
      <c r="HJ22" s="277"/>
      <c r="HK22" s="277"/>
      <c r="HL22" s="277"/>
      <c r="HM22" s="277"/>
      <c r="HN22" s="277"/>
      <c r="HO22" s="277"/>
      <c r="HP22" s="277"/>
      <c r="HQ22" s="277"/>
      <c r="HR22" s="277"/>
      <c r="HS22" s="277"/>
      <c r="HT22" s="277"/>
      <c r="HU22" s="277"/>
      <c r="HV22" s="277"/>
      <c r="HW22" s="277"/>
      <c r="HX22" s="277"/>
      <c r="HY22" s="277"/>
      <c r="HZ22" s="277"/>
      <c r="IA22" s="277"/>
      <c r="IB22" s="277"/>
      <c r="IC22" s="277"/>
    </row>
    <row r="23" spans="1:237" s="141" customFormat="1">
      <c r="A23" s="17" t="s">
        <v>26</v>
      </c>
      <c r="B23" s="188">
        <v>56851</v>
      </c>
      <c r="C23" s="188">
        <v>52872</v>
      </c>
      <c r="D23" s="188">
        <v>62252</v>
      </c>
      <c r="E23" s="188">
        <v>91758</v>
      </c>
      <c r="F23" s="188">
        <v>94029</v>
      </c>
      <c r="G23" s="188">
        <v>107053</v>
      </c>
      <c r="H23" s="188">
        <v>122829</v>
      </c>
      <c r="I23" s="188">
        <v>123942</v>
      </c>
      <c r="J23" s="188">
        <v>128204</v>
      </c>
      <c r="K23" s="188">
        <v>126509</v>
      </c>
      <c r="L23" s="188">
        <v>144064</v>
      </c>
      <c r="M23" s="188">
        <v>155134</v>
      </c>
      <c r="N23" s="188">
        <v>161039</v>
      </c>
      <c r="O23" s="188">
        <v>161645</v>
      </c>
      <c r="P23" s="188">
        <v>180119</v>
      </c>
      <c r="Q23" s="188">
        <v>185763</v>
      </c>
      <c r="R23" s="188">
        <v>212719</v>
      </c>
      <c r="S23" s="51">
        <v>225518</v>
      </c>
      <c r="T23" s="51">
        <v>231341</v>
      </c>
      <c r="U23" s="51">
        <v>241360</v>
      </c>
      <c r="V23" s="51">
        <v>264245</v>
      </c>
      <c r="W23" s="51">
        <v>281657</v>
      </c>
      <c r="X23" s="51">
        <v>320207</v>
      </c>
      <c r="Y23" s="51">
        <v>346556</v>
      </c>
      <c r="Z23" s="51">
        <v>384993</v>
      </c>
      <c r="AA23" s="51">
        <v>436235</v>
      </c>
      <c r="AB23" s="51">
        <v>529385</v>
      </c>
      <c r="AC23" s="51">
        <v>568952</v>
      </c>
      <c r="AD23" s="51">
        <v>610107</v>
      </c>
      <c r="AE23" s="51">
        <v>742872</v>
      </c>
      <c r="AF23" s="51">
        <v>828790</v>
      </c>
      <c r="AG23" s="51">
        <v>903413</v>
      </c>
      <c r="AH23" s="51">
        <v>980751</v>
      </c>
      <c r="AI23" s="51">
        <v>1150055</v>
      </c>
      <c r="AJ23" s="51">
        <v>1219492</v>
      </c>
      <c r="AK23" s="51">
        <v>1269671</v>
      </c>
      <c r="AL23" s="51">
        <v>1468886</v>
      </c>
      <c r="AM23" s="51">
        <v>1470331</v>
      </c>
      <c r="AN23" s="51">
        <v>1713819</v>
      </c>
      <c r="AO23" s="51">
        <v>1848439</v>
      </c>
      <c r="AP23" s="51">
        <v>1848552</v>
      </c>
      <c r="AQ23" s="51">
        <v>1860023</v>
      </c>
      <c r="AR23" s="51">
        <v>1743871</v>
      </c>
      <c r="AS23" s="51">
        <v>1912859</v>
      </c>
      <c r="AT23" s="51">
        <v>2229745</v>
      </c>
      <c r="AU23" s="51">
        <v>2328132</v>
      </c>
      <c r="AV23" s="21">
        <v>2351858</v>
      </c>
      <c r="AW23" s="21">
        <v>2474727</v>
      </c>
      <c r="AX23" s="52">
        <v>2554198</v>
      </c>
      <c r="AY23" s="52">
        <v>2731907</v>
      </c>
      <c r="AZ23" s="21">
        <v>2764522</v>
      </c>
      <c r="BA23" s="21">
        <v>2926199</v>
      </c>
      <c r="BB23" s="21">
        <v>3011990</v>
      </c>
      <c r="BC23" s="21">
        <v>3302046</v>
      </c>
      <c r="BD23" s="21">
        <v>3343266</v>
      </c>
      <c r="BE23" s="53">
        <v>3422875</v>
      </c>
      <c r="BF23" s="53">
        <v>3551756</v>
      </c>
      <c r="BG23" s="51">
        <v>3593993</v>
      </c>
      <c r="BH23" s="51">
        <v>3749013</v>
      </c>
      <c r="BI23" s="51">
        <v>4301156</v>
      </c>
      <c r="BJ23" s="51">
        <v>4547929</v>
      </c>
      <c r="BK23" s="51">
        <v>4642230</v>
      </c>
      <c r="BL23" s="51">
        <v>4881908</v>
      </c>
      <c r="BM23" s="51">
        <v>4787352</v>
      </c>
      <c r="BN23" s="51">
        <v>4655034</v>
      </c>
      <c r="BO23" s="51">
        <v>5142771</v>
      </c>
      <c r="BP23" s="51">
        <v>5285773</v>
      </c>
      <c r="BQ23" s="51">
        <v>5378122</v>
      </c>
      <c r="BR23" s="189">
        <v>5379937</v>
      </c>
      <c r="BS23" s="189">
        <v>5565984</v>
      </c>
      <c r="BT23" s="189">
        <v>5127970</v>
      </c>
      <c r="BU23" s="189">
        <v>5092275</v>
      </c>
      <c r="BV23" s="189">
        <v>5442628</v>
      </c>
      <c r="BW23" s="189">
        <v>5938039</v>
      </c>
      <c r="BX23" s="189">
        <v>5468925</v>
      </c>
      <c r="BY23" s="221">
        <f t="shared" si="40"/>
        <v>3.4581631717992237E-2</v>
      </c>
      <c r="BZ23" s="221">
        <f t="shared" si="40"/>
        <v>-7.8694800416242661E-2</v>
      </c>
      <c r="CA23" s="221">
        <f t="shared" si="41"/>
        <v>3.3747839859341234E-4</v>
      </c>
      <c r="CB23" s="1"/>
      <c r="CC23" s="1"/>
      <c r="CD23" s="1"/>
      <c r="CE23" s="1"/>
      <c r="CF23" s="1"/>
      <c r="CG23" s="1"/>
      <c r="CH23" s="1"/>
      <c r="CI23" s="1"/>
      <c r="CJ23" s="277"/>
      <c r="CK23" s="277"/>
      <c r="CL23" s="277"/>
      <c r="CM23" s="277"/>
      <c r="CN23" s="277"/>
      <c r="CO23" s="277"/>
      <c r="CP23" s="277"/>
      <c r="CQ23" s="277"/>
      <c r="CR23" s="277"/>
      <c r="CS23" s="277"/>
      <c r="CT23" s="277"/>
      <c r="CU23" s="277"/>
      <c r="CV23" s="277"/>
      <c r="CW23" s="277"/>
      <c r="CX23" s="277"/>
      <c r="CY23" s="277"/>
      <c r="CZ23" s="277"/>
      <c r="DA23" s="277"/>
      <c r="DB23" s="277"/>
      <c r="DC23" s="277"/>
      <c r="DD23" s="277"/>
      <c r="DE23" s="277"/>
      <c r="DF23" s="277"/>
      <c r="DG23" s="277"/>
      <c r="DH23" s="277"/>
      <c r="DI23" s="277"/>
      <c r="DJ23" s="277"/>
      <c r="DK23" s="277"/>
      <c r="DL23" s="277"/>
      <c r="DM23" s="277"/>
      <c r="DN23" s="277"/>
      <c r="DO23" s="277"/>
      <c r="DP23" s="277"/>
      <c r="DQ23" s="277"/>
      <c r="DR23" s="277"/>
      <c r="DS23" s="277"/>
      <c r="DT23" s="277"/>
      <c r="DU23" s="277"/>
      <c r="DV23" s="277"/>
      <c r="DW23" s="277"/>
      <c r="DX23" s="277"/>
      <c r="DY23" s="277"/>
      <c r="DZ23" s="277"/>
      <c r="EA23" s="277"/>
      <c r="EB23" s="277"/>
      <c r="EC23" s="277"/>
      <c r="ED23" s="277"/>
      <c r="EE23" s="277"/>
      <c r="EF23" s="277"/>
      <c r="EG23" s="277"/>
      <c r="EH23" s="277"/>
      <c r="EI23" s="277"/>
      <c r="EJ23" s="277"/>
      <c r="EK23" s="277"/>
      <c r="EL23" s="277"/>
      <c r="EM23" s="277"/>
      <c r="EN23" s="277"/>
      <c r="EO23" s="277"/>
      <c r="EP23" s="277"/>
      <c r="EQ23" s="277"/>
      <c r="ER23" s="277"/>
      <c r="ES23" s="277"/>
      <c r="ET23" s="277"/>
      <c r="EU23" s="277"/>
      <c r="EV23" s="277"/>
      <c r="EW23" s="277"/>
      <c r="EX23" s="277"/>
      <c r="EY23" s="277"/>
      <c r="EZ23" s="277"/>
      <c r="FA23" s="277"/>
      <c r="FB23" s="277"/>
      <c r="FC23" s="277"/>
      <c r="FD23" s="277"/>
      <c r="FE23" s="277"/>
      <c r="FF23" s="277"/>
      <c r="FG23" s="277"/>
      <c r="FH23" s="277"/>
      <c r="FI23" s="277"/>
      <c r="FJ23" s="277"/>
      <c r="FK23" s="277"/>
      <c r="FL23" s="277"/>
      <c r="FM23" s="277"/>
      <c r="FN23" s="277"/>
      <c r="FO23" s="277"/>
      <c r="FP23" s="277"/>
      <c r="FQ23" s="277"/>
      <c r="FR23" s="277"/>
      <c r="FS23" s="277"/>
      <c r="FT23" s="277"/>
      <c r="FU23" s="277"/>
      <c r="FV23" s="277"/>
      <c r="FW23" s="277"/>
      <c r="FX23" s="277"/>
      <c r="FY23" s="277"/>
      <c r="FZ23" s="277"/>
      <c r="GA23" s="277"/>
      <c r="GB23" s="277"/>
      <c r="GC23" s="277"/>
      <c r="GD23" s="277"/>
      <c r="GE23" s="277"/>
      <c r="GF23" s="277"/>
      <c r="GG23" s="277"/>
      <c r="GH23" s="277"/>
      <c r="GI23" s="277"/>
      <c r="GJ23" s="277"/>
      <c r="GK23" s="277"/>
      <c r="GL23" s="277"/>
      <c r="GM23" s="277"/>
      <c r="GN23" s="277"/>
      <c r="GO23" s="277"/>
      <c r="GP23" s="277"/>
      <c r="GQ23" s="277"/>
      <c r="GR23" s="277"/>
      <c r="GS23" s="277"/>
      <c r="GT23" s="277"/>
      <c r="GU23" s="277"/>
      <c r="GV23" s="277"/>
      <c r="GW23" s="277"/>
      <c r="GX23" s="277"/>
      <c r="GY23" s="277"/>
      <c r="GZ23" s="277"/>
      <c r="HA23" s="277"/>
      <c r="HB23" s="277"/>
      <c r="HC23" s="277"/>
      <c r="HD23" s="277"/>
      <c r="HE23" s="277"/>
      <c r="HF23" s="277"/>
      <c r="HG23" s="277"/>
      <c r="HH23" s="277"/>
      <c r="HI23" s="277"/>
      <c r="HJ23" s="277"/>
      <c r="HK23" s="277"/>
      <c r="HL23" s="277"/>
      <c r="HM23" s="277"/>
      <c r="HN23" s="277"/>
      <c r="HO23" s="277"/>
      <c r="HP23" s="277"/>
      <c r="HQ23" s="277"/>
      <c r="HR23" s="277"/>
      <c r="HS23" s="277"/>
      <c r="HT23" s="277"/>
      <c r="HU23" s="277"/>
      <c r="HV23" s="277"/>
      <c r="HW23" s="277"/>
      <c r="HX23" s="277"/>
      <c r="HY23" s="277"/>
      <c r="HZ23" s="277"/>
      <c r="IA23" s="277"/>
      <c r="IB23" s="277"/>
      <c r="IC23" s="277"/>
    </row>
    <row r="24" spans="1:237">
      <c r="A24" s="50" t="s">
        <v>27</v>
      </c>
      <c r="B24" s="63">
        <f t="shared" ref="B24:R24" si="42">SUM(B26:B38)</f>
        <v>603326</v>
      </c>
      <c r="C24" s="63">
        <f t="shared" si="42"/>
        <v>683668</v>
      </c>
      <c r="D24" s="63">
        <f t="shared" si="42"/>
        <v>849944</v>
      </c>
      <c r="E24" s="63">
        <f t="shared" si="42"/>
        <v>1259750</v>
      </c>
      <c r="F24" s="63">
        <f t="shared" si="42"/>
        <v>1433386</v>
      </c>
      <c r="G24" s="63">
        <f t="shared" si="42"/>
        <v>1674559</v>
      </c>
      <c r="H24" s="63">
        <f t="shared" si="42"/>
        <v>1851471</v>
      </c>
      <c r="I24" s="63">
        <f t="shared" si="42"/>
        <v>1963496</v>
      </c>
      <c r="J24" s="63">
        <f t="shared" si="42"/>
        <v>2089296</v>
      </c>
      <c r="K24" s="63">
        <f t="shared" si="42"/>
        <v>2236667</v>
      </c>
      <c r="L24" s="63">
        <f t="shared" si="42"/>
        <v>2593454</v>
      </c>
      <c r="M24" s="63">
        <f t="shared" si="42"/>
        <v>2792350</v>
      </c>
      <c r="N24" s="63">
        <f t="shared" si="42"/>
        <v>2878521</v>
      </c>
      <c r="O24" s="63">
        <f t="shared" si="42"/>
        <v>3134063</v>
      </c>
      <c r="P24" s="63">
        <f t="shared" si="42"/>
        <v>3746092</v>
      </c>
      <c r="Q24" s="63">
        <f t="shared" si="42"/>
        <v>3934071</v>
      </c>
      <c r="R24" s="63">
        <f t="shared" si="42"/>
        <v>4192317</v>
      </c>
      <c r="S24" s="63">
        <f>SUM(S26:S38)</f>
        <v>4480209</v>
      </c>
      <c r="T24" s="63">
        <f t="shared" ref="T24:BX24" si="43">SUM(T26:T38)</f>
        <v>4985530</v>
      </c>
      <c r="U24" s="63">
        <f t="shared" si="43"/>
        <v>5350170</v>
      </c>
      <c r="V24" s="63">
        <f t="shared" ref="V24:AU24" si="44">SUM(V26:V38)</f>
        <v>5997263</v>
      </c>
      <c r="W24" s="63">
        <f t="shared" si="44"/>
        <v>6241118</v>
      </c>
      <c r="X24" s="63">
        <f t="shared" si="44"/>
        <v>7662550</v>
      </c>
      <c r="Y24" s="63">
        <f t="shared" si="44"/>
        <v>8716246</v>
      </c>
      <c r="Z24" s="63">
        <f t="shared" si="44"/>
        <v>9370309</v>
      </c>
      <c r="AA24" s="63">
        <f t="shared" si="44"/>
        <v>9930743</v>
      </c>
      <c r="AB24" s="63">
        <f t="shared" si="44"/>
        <v>11436428</v>
      </c>
      <c r="AC24" s="63">
        <f t="shared" si="44"/>
        <v>12573947</v>
      </c>
      <c r="AD24" s="63">
        <f t="shared" si="44"/>
        <v>13845543</v>
      </c>
      <c r="AE24" s="63">
        <f t="shared" si="44"/>
        <v>16365155</v>
      </c>
      <c r="AF24" s="63">
        <f t="shared" si="44"/>
        <v>18798406</v>
      </c>
      <c r="AG24" s="63">
        <f t="shared" si="44"/>
        <v>21730341</v>
      </c>
      <c r="AH24" s="63">
        <f t="shared" si="44"/>
        <v>25268403</v>
      </c>
      <c r="AI24" s="63">
        <f t="shared" si="44"/>
        <v>28316692</v>
      </c>
      <c r="AJ24" s="63">
        <f t="shared" si="44"/>
        <v>32853409</v>
      </c>
      <c r="AK24" s="63">
        <f t="shared" si="44"/>
        <v>35890210</v>
      </c>
      <c r="AL24" s="63">
        <f t="shared" si="44"/>
        <v>38847723</v>
      </c>
      <c r="AM24" s="63">
        <f t="shared" si="44"/>
        <v>40032764</v>
      </c>
      <c r="AN24" s="63">
        <f t="shared" si="44"/>
        <v>45397943</v>
      </c>
      <c r="AO24" s="63">
        <f t="shared" si="44"/>
        <v>49887941</v>
      </c>
      <c r="AP24" s="63">
        <f t="shared" si="44"/>
        <v>52948864</v>
      </c>
      <c r="AQ24" s="63">
        <f t="shared" si="44"/>
        <v>58727903</v>
      </c>
      <c r="AR24" s="63">
        <f t="shared" si="44"/>
        <v>60730705</v>
      </c>
      <c r="AS24" s="63">
        <f t="shared" si="44"/>
        <v>68120142</v>
      </c>
      <c r="AT24" s="63">
        <f t="shared" si="44"/>
        <v>72928936</v>
      </c>
      <c r="AU24" s="63">
        <f t="shared" si="44"/>
        <v>76552483</v>
      </c>
      <c r="AV24" s="63">
        <f t="shared" si="43"/>
        <v>81568719</v>
      </c>
      <c r="AW24" s="63">
        <f t="shared" si="43"/>
        <v>86143409</v>
      </c>
      <c r="AX24" s="63">
        <f t="shared" si="43"/>
        <v>88560468</v>
      </c>
      <c r="AY24" s="63">
        <f t="shared" si="43"/>
        <v>95134837</v>
      </c>
      <c r="AZ24" s="63">
        <f t="shared" si="43"/>
        <v>101152594</v>
      </c>
      <c r="BA24" s="63">
        <f t="shared" si="43"/>
        <v>107990320</v>
      </c>
      <c r="BB24" s="63">
        <f t="shared" si="43"/>
        <v>116155012</v>
      </c>
      <c r="BC24" s="63">
        <f t="shared" si="43"/>
        <v>123116108</v>
      </c>
      <c r="BD24" s="63">
        <f t="shared" si="43"/>
        <v>138445622</v>
      </c>
      <c r="BE24" s="63">
        <f t="shared" si="43"/>
        <v>146975523</v>
      </c>
      <c r="BF24" s="63">
        <f t="shared" si="43"/>
        <v>131765271</v>
      </c>
      <c r="BG24" s="63">
        <f t="shared" si="43"/>
        <v>134617699</v>
      </c>
      <c r="BH24" s="63">
        <f t="shared" si="43"/>
        <v>146293713</v>
      </c>
      <c r="BI24" s="63">
        <f t="shared" si="43"/>
        <v>166148005</v>
      </c>
      <c r="BJ24" s="63">
        <f t="shared" si="43"/>
        <v>188756876</v>
      </c>
      <c r="BK24" s="63">
        <f t="shared" si="43"/>
        <v>198375943</v>
      </c>
      <c r="BL24" s="63">
        <f t="shared" si="43"/>
        <v>205451450</v>
      </c>
      <c r="BM24" s="63">
        <f t="shared" si="43"/>
        <v>178730907</v>
      </c>
      <c r="BN24" s="63">
        <f t="shared" si="43"/>
        <v>179117411</v>
      </c>
      <c r="BO24" s="63">
        <f t="shared" si="43"/>
        <v>197744999</v>
      </c>
      <c r="BP24" s="63">
        <f t="shared" si="43"/>
        <v>203242039</v>
      </c>
      <c r="BQ24" s="63">
        <f t="shared" si="43"/>
        <v>223922108</v>
      </c>
      <c r="BR24" s="63">
        <f t="shared" si="43"/>
        <v>229270791</v>
      </c>
      <c r="BS24" s="63">
        <f t="shared" si="43"/>
        <v>246055301</v>
      </c>
      <c r="BT24" s="63">
        <f t="shared" si="43"/>
        <v>253308721</v>
      </c>
      <c r="BU24" s="63">
        <f t="shared" si="43"/>
        <v>257898256</v>
      </c>
      <c r="BV24" s="63">
        <f t="shared" si="43"/>
        <v>292046408</v>
      </c>
      <c r="BW24" s="63">
        <f t="shared" si="43"/>
        <v>311512835</v>
      </c>
      <c r="BX24" s="63">
        <f t="shared" si="43"/>
        <v>291392695</v>
      </c>
      <c r="BY24" s="221">
        <f t="shared" si="40"/>
        <v>7.3208235234814539E-2</v>
      </c>
      <c r="BZ24" s="221">
        <f t="shared" si="40"/>
        <v>2.9478820291703449E-2</v>
      </c>
      <c r="CA24" s="222"/>
      <c r="CB24" s="1"/>
      <c r="CC24" s="1"/>
      <c r="CD24" s="1"/>
      <c r="CE24" s="1"/>
      <c r="CF24" s="1"/>
      <c r="CG24" s="1"/>
      <c r="CH24" s="1"/>
      <c r="CI24" s="1"/>
      <c r="CJ24" s="277"/>
      <c r="CK24" s="277"/>
      <c r="CL24" s="277"/>
      <c r="CM24" s="277"/>
      <c r="CN24" s="277"/>
      <c r="CO24" s="277"/>
      <c r="CP24" s="277"/>
      <c r="CQ24" s="277"/>
      <c r="CR24" s="277"/>
      <c r="CS24" s="277"/>
      <c r="CT24" s="277"/>
      <c r="CU24" s="277"/>
      <c r="CV24" s="277"/>
      <c r="CW24" s="277"/>
      <c r="CX24" s="277"/>
      <c r="CY24" s="277"/>
      <c r="CZ24" s="277"/>
      <c r="DA24" s="277"/>
      <c r="DB24" s="277"/>
      <c r="DC24" s="277"/>
      <c r="DD24" s="277"/>
      <c r="DE24" s="277"/>
      <c r="DF24" s="277"/>
      <c r="DG24" s="277"/>
      <c r="DH24" s="277"/>
      <c r="DI24" s="277"/>
      <c r="DJ24" s="277"/>
      <c r="DK24" s="277"/>
      <c r="DL24" s="277"/>
      <c r="DM24" s="277"/>
      <c r="DN24" s="277"/>
      <c r="DO24" s="277"/>
      <c r="DP24" s="277"/>
      <c r="DQ24" s="277"/>
      <c r="DR24" s="277"/>
      <c r="DS24" s="277"/>
      <c r="DT24" s="277"/>
      <c r="DU24" s="277"/>
      <c r="DV24" s="277"/>
      <c r="DW24" s="277"/>
      <c r="DX24" s="277"/>
      <c r="DY24" s="277"/>
      <c r="DZ24" s="277"/>
      <c r="EA24" s="277"/>
      <c r="EB24" s="277"/>
      <c r="EC24" s="277"/>
      <c r="ED24" s="277"/>
      <c r="EE24" s="277"/>
      <c r="EF24" s="277"/>
      <c r="EG24" s="277"/>
      <c r="EH24" s="277"/>
      <c r="EI24" s="277"/>
      <c r="EJ24" s="277"/>
      <c r="EK24" s="277"/>
      <c r="EL24" s="277"/>
      <c r="EM24" s="277"/>
      <c r="EN24" s="277"/>
      <c r="EO24" s="277"/>
      <c r="EP24" s="277"/>
      <c r="EQ24" s="277"/>
      <c r="ER24" s="277"/>
      <c r="ES24" s="277"/>
      <c r="ET24" s="277"/>
      <c r="EU24" s="277"/>
      <c r="EV24" s="277"/>
      <c r="EW24" s="277"/>
      <c r="EX24" s="277"/>
      <c r="EY24" s="277"/>
      <c r="EZ24" s="277"/>
      <c r="FA24" s="277"/>
      <c r="FB24" s="277"/>
      <c r="FC24" s="277"/>
      <c r="FD24" s="277"/>
      <c r="FE24" s="277"/>
      <c r="FF24" s="277"/>
      <c r="FG24" s="277"/>
      <c r="FH24" s="277"/>
      <c r="FI24" s="277"/>
      <c r="FJ24" s="277"/>
      <c r="FK24" s="277"/>
      <c r="FL24" s="277"/>
      <c r="FM24" s="277"/>
      <c r="FN24" s="277"/>
      <c r="FO24" s="277"/>
      <c r="FP24" s="277"/>
      <c r="FQ24" s="277"/>
      <c r="FR24" s="277"/>
      <c r="FS24" s="277"/>
      <c r="FT24" s="277"/>
      <c r="FU24" s="277"/>
      <c r="FV24" s="277"/>
      <c r="FW24" s="277"/>
      <c r="FX24" s="277"/>
      <c r="FY24" s="277"/>
      <c r="FZ24" s="277"/>
      <c r="GA24" s="277"/>
      <c r="GB24" s="277"/>
      <c r="GC24" s="277"/>
      <c r="GD24" s="277"/>
      <c r="GE24" s="277"/>
      <c r="GF24" s="277"/>
      <c r="GG24" s="277"/>
      <c r="GH24" s="277"/>
      <c r="GI24" s="277"/>
      <c r="GJ24" s="277"/>
      <c r="GK24" s="277"/>
      <c r="GL24" s="277"/>
      <c r="GM24" s="277"/>
      <c r="GN24" s="277"/>
      <c r="GO24" s="277"/>
      <c r="GP24" s="277"/>
      <c r="GQ24" s="277"/>
      <c r="GR24" s="277"/>
      <c r="GS24" s="277"/>
      <c r="GT24" s="277"/>
      <c r="GU24" s="277"/>
      <c r="GV24" s="277"/>
      <c r="GW24" s="277"/>
      <c r="GX24" s="277"/>
      <c r="GY24" s="277"/>
      <c r="GZ24" s="277"/>
      <c r="HA24" s="277"/>
      <c r="HB24" s="277"/>
      <c r="HC24" s="277"/>
      <c r="HD24" s="277"/>
      <c r="HE24" s="277"/>
      <c r="HF24" s="277"/>
      <c r="HG24" s="277"/>
      <c r="HH24" s="277"/>
      <c r="HI24" s="277"/>
      <c r="HJ24" s="277"/>
      <c r="HK24" s="277"/>
      <c r="HL24" s="277"/>
      <c r="HM24" s="277"/>
      <c r="HN24" s="277"/>
      <c r="HO24" s="277"/>
      <c r="HP24" s="277"/>
      <c r="HQ24" s="277"/>
      <c r="HR24" s="277"/>
      <c r="HS24" s="277"/>
      <c r="HT24" s="277"/>
      <c r="HU24" s="277"/>
      <c r="HV24" s="277"/>
      <c r="HW24" s="277"/>
      <c r="HX24" s="277"/>
      <c r="HY24" s="277"/>
      <c r="HZ24" s="277"/>
      <c r="IA24" s="277"/>
      <c r="IB24" s="277"/>
      <c r="IC24" s="277"/>
    </row>
    <row r="25" spans="1:237">
      <c r="A25" s="50" t="s">
        <v>10</v>
      </c>
      <c r="B25" s="93"/>
      <c r="C25" s="93"/>
      <c r="D25" s="93"/>
      <c r="E25" s="93"/>
      <c r="F25" s="93"/>
      <c r="G25" s="93"/>
      <c r="H25" s="93"/>
      <c r="I25" s="93"/>
      <c r="J25" s="93"/>
      <c r="K25" s="93"/>
      <c r="L25" s="93"/>
      <c r="M25" s="93"/>
      <c r="N25" s="93"/>
      <c r="O25" s="93"/>
      <c r="P25" s="93"/>
      <c r="Q25" s="93"/>
      <c r="R25" s="93"/>
      <c r="S25" s="64"/>
      <c r="T25" s="64"/>
      <c r="U25" s="64"/>
      <c r="V25" s="64"/>
      <c r="W25" s="64"/>
      <c r="X25" s="64"/>
      <c r="Y25" s="64"/>
      <c r="Z25" s="64"/>
      <c r="AA25" s="64"/>
      <c r="AB25" s="64"/>
      <c r="AC25" s="64"/>
      <c r="AD25" s="64"/>
      <c r="AE25" s="64"/>
      <c r="AF25" s="64"/>
      <c r="AG25" s="64"/>
      <c r="AH25" s="64"/>
      <c r="AI25" s="64"/>
      <c r="AJ25" s="64"/>
      <c r="AK25" s="64"/>
      <c r="AL25" s="64"/>
      <c r="AM25" s="64"/>
      <c r="AN25" s="64"/>
      <c r="AO25" s="64"/>
      <c r="AP25" s="64"/>
      <c r="AQ25" s="64"/>
      <c r="AR25" s="64"/>
      <c r="AS25" s="64"/>
      <c r="AT25" s="64"/>
      <c r="AU25" s="64"/>
      <c r="AV25" s="64"/>
      <c r="AW25" s="64"/>
      <c r="AX25" s="64"/>
      <c r="AY25" s="64"/>
      <c r="AZ25" s="64"/>
      <c r="BA25" s="64"/>
      <c r="BB25" s="64"/>
      <c r="BC25" s="64"/>
      <c r="BD25" s="64"/>
      <c r="BE25" s="64"/>
      <c r="BF25" s="64"/>
      <c r="BG25" s="64"/>
      <c r="BH25" s="64"/>
      <c r="BI25" s="64"/>
      <c r="BJ25" s="64"/>
      <c r="BK25" s="64"/>
      <c r="BL25" s="64"/>
      <c r="BM25" s="64"/>
      <c r="BN25" s="64"/>
      <c r="BO25" s="64"/>
      <c r="BP25" s="64"/>
      <c r="BQ25" s="64"/>
      <c r="BR25" s="190"/>
      <c r="BS25" s="190"/>
      <c r="BT25" s="190"/>
      <c r="BU25" s="190"/>
      <c r="BV25" s="190"/>
      <c r="BW25" s="190"/>
      <c r="BX25" s="190"/>
      <c r="BY25" s="221"/>
      <c r="BZ25" s="221"/>
      <c r="CA25" s="222"/>
      <c r="CB25" s="1"/>
      <c r="CC25" s="1"/>
      <c r="CD25" s="1"/>
      <c r="CE25" s="1"/>
      <c r="CF25" s="1"/>
      <c r="CG25" s="1"/>
      <c r="CH25" s="1"/>
      <c r="CI25" s="1"/>
      <c r="CJ25" s="277"/>
      <c r="CK25" s="277"/>
      <c r="CL25" s="277"/>
      <c r="CM25" s="277"/>
      <c r="CN25" s="277"/>
      <c r="CO25" s="277"/>
      <c r="CP25" s="277"/>
      <c r="CQ25" s="277"/>
      <c r="CR25" s="277"/>
      <c r="CS25" s="277"/>
      <c r="CT25" s="277"/>
      <c r="CU25" s="277"/>
      <c r="CV25" s="277"/>
      <c r="CW25" s="277"/>
      <c r="CX25" s="277"/>
      <c r="CY25" s="277"/>
      <c r="CZ25" s="277"/>
      <c r="DA25" s="277"/>
      <c r="DB25" s="277"/>
      <c r="DC25" s="277"/>
      <c r="DD25" s="277"/>
      <c r="DE25" s="277"/>
      <c r="DF25" s="277"/>
      <c r="DG25" s="277"/>
      <c r="DH25" s="277"/>
      <c r="DI25" s="277"/>
      <c r="DJ25" s="277"/>
      <c r="DK25" s="277"/>
      <c r="DL25" s="277"/>
      <c r="DM25" s="277"/>
      <c r="DN25" s="277"/>
      <c r="DO25" s="277"/>
      <c r="DP25" s="277"/>
      <c r="DQ25" s="277"/>
      <c r="DR25" s="277"/>
      <c r="DS25" s="277"/>
      <c r="DT25" s="277"/>
      <c r="DU25" s="277"/>
      <c r="DV25" s="277"/>
      <c r="DW25" s="277"/>
      <c r="DX25" s="277"/>
      <c r="DY25" s="277"/>
      <c r="DZ25" s="277"/>
      <c r="EA25" s="277"/>
      <c r="EB25" s="277"/>
      <c r="EC25" s="277"/>
      <c r="ED25" s="277"/>
      <c r="EE25" s="277"/>
      <c r="EF25" s="277"/>
      <c r="EG25" s="277"/>
      <c r="EH25" s="277"/>
      <c r="EI25" s="277"/>
      <c r="EJ25" s="277"/>
      <c r="EK25" s="277"/>
      <c r="EL25" s="277"/>
      <c r="EM25" s="277"/>
      <c r="EN25" s="277"/>
      <c r="EO25" s="277"/>
      <c r="EP25" s="277"/>
      <c r="EQ25" s="277"/>
      <c r="ER25" s="277"/>
      <c r="ES25" s="277"/>
      <c r="ET25" s="277"/>
      <c r="EU25" s="277"/>
      <c r="EV25" s="277"/>
      <c r="EW25" s="277"/>
      <c r="EX25" s="277"/>
      <c r="EY25" s="277"/>
      <c r="EZ25" s="277"/>
      <c r="FA25" s="277"/>
      <c r="FB25" s="277"/>
      <c r="FC25" s="277"/>
      <c r="FD25" s="277"/>
      <c r="FE25" s="277"/>
      <c r="FF25" s="277"/>
      <c r="FG25" s="277"/>
      <c r="FH25" s="277"/>
      <c r="FI25" s="277"/>
      <c r="FJ25" s="277"/>
      <c r="FK25" s="277"/>
      <c r="FL25" s="277"/>
      <c r="FM25" s="277"/>
      <c r="FN25" s="277"/>
      <c r="FO25" s="277"/>
      <c r="FP25" s="277"/>
      <c r="FQ25" s="277"/>
      <c r="FR25" s="277"/>
      <c r="FS25" s="277"/>
      <c r="FT25" s="277"/>
      <c r="FU25" s="277"/>
      <c r="FV25" s="277"/>
      <c r="FW25" s="277"/>
      <c r="FX25" s="277"/>
      <c r="FY25" s="277"/>
      <c r="FZ25" s="277"/>
      <c r="GA25" s="277"/>
      <c r="GB25" s="277"/>
      <c r="GC25" s="277"/>
      <c r="GD25" s="277"/>
      <c r="GE25" s="277"/>
      <c r="GF25" s="277"/>
      <c r="GG25" s="277"/>
      <c r="GH25" s="277"/>
      <c r="GI25" s="277"/>
      <c r="GJ25" s="277"/>
      <c r="GK25" s="277"/>
      <c r="GL25" s="277"/>
      <c r="GM25" s="277"/>
      <c r="GN25" s="277"/>
      <c r="GO25" s="277"/>
      <c r="GP25" s="277"/>
      <c r="GQ25" s="277"/>
      <c r="GR25" s="277"/>
      <c r="GS25" s="277"/>
      <c r="GT25" s="277"/>
      <c r="GU25" s="277"/>
      <c r="GV25" s="277"/>
      <c r="GW25" s="277"/>
      <c r="GX25" s="277"/>
      <c r="GY25" s="277"/>
      <c r="GZ25" s="277"/>
      <c r="HA25" s="277"/>
      <c r="HB25" s="277"/>
      <c r="HC25" s="277"/>
      <c r="HD25" s="277"/>
      <c r="HE25" s="277"/>
      <c r="HF25" s="277"/>
      <c r="HG25" s="277"/>
      <c r="HH25" s="277"/>
      <c r="HI25" s="277"/>
      <c r="HJ25" s="277"/>
      <c r="HK25" s="277"/>
      <c r="HL25" s="277"/>
      <c r="HM25" s="277"/>
      <c r="HN25" s="277"/>
      <c r="HO25" s="277"/>
      <c r="HP25" s="277"/>
      <c r="HQ25" s="277"/>
      <c r="HR25" s="277"/>
      <c r="HS25" s="277"/>
      <c r="HT25" s="277"/>
      <c r="HU25" s="277"/>
      <c r="HV25" s="277"/>
      <c r="HW25" s="277"/>
      <c r="HX25" s="277"/>
      <c r="HY25" s="277"/>
      <c r="HZ25" s="277"/>
      <c r="IA25" s="277"/>
      <c r="IB25" s="277"/>
      <c r="IC25" s="277"/>
    </row>
    <row r="26" spans="1:237">
      <c r="A26" s="12" t="s">
        <v>28</v>
      </c>
      <c r="B26" s="186">
        <v>0</v>
      </c>
      <c r="C26" s="186">
        <v>0</v>
      </c>
      <c r="D26" s="186">
        <v>0</v>
      </c>
      <c r="E26" s="186">
        <v>0</v>
      </c>
      <c r="F26" s="186">
        <v>0</v>
      </c>
      <c r="G26" s="186">
        <v>0</v>
      </c>
      <c r="H26" s="186">
        <v>0</v>
      </c>
      <c r="I26" s="186">
        <v>0</v>
      </c>
      <c r="J26" s="186">
        <v>0</v>
      </c>
      <c r="K26" s="186">
        <v>0</v>
      </c>
      <c r="L26" s="186">
        <v>0</v>
      </c>
      <c r="M26" s="186">
        <v>0</v>
      </c>
      <c r="N26" s="186">
        <v>0</v>
      </c>
      <c r="O26" s="186">
        <v>24045</v>
      </c>
      <c r="P26" s="186">
        <v>27110</v>
      </c>
      <c r="Q26" s="186">
        <v>31571</v>
      </c>
      <c r="R26" s="186">
        <v>36524</v>
      </c>
      <c r="S26" s="1">
        <v>39131</v>
      </c>
      <c r="T26" s="1">
        <v>39034</v>
      </c>
      <c r="U26" s="186">
        <v>44019</v>
      </c>
      <c r="V26" s="186">
        <v>52799</v>
      </c>
      <c r="W26" s="186">
        <v>58169</v>
      </c>
      <c r="X26" s="186">
        <v>60402</v>
      </c>
      <c r="Y26" s="186">
        <v>71828</v>
      </c>
      <c r="Z26" s="186">
        <v>85899</v>
      </c>
      <c r="AA26" s="186">
        <v>102053</v>
      </c>
      <c r="AB26" s="186">
        <v>102084</v>
      </c>
      <c r="AC26" s="186">
        <v>109043</v>
      </c>
      <c r="AD26" s="186">
        <v>124162</v>
      </c>
      <c r="AE26" s="186">
        <v>202848</v>
      </c>
      <c r="AF26" s="186">
        <v>598806</v>
      </c>
      <c r="AG26" s="186">
        <v>773474</v>
      </c>
      <c r="AH26" s="186">
        <v>563485</v>
      </c>
      <c r="AI26" s="186">
        <v>816710</v>
      </c>
      <c r="AJ26" s="186">
        <v>1437607</v>
      </c>
      <c r="AK26" s="186">
        <v>2316823</v>
      </c>
      <c r="AL26" s="186">
        <v>2539193</v>
      </c>
      <c r="AM26" s="186">
        <v>2046086</v>
      </c>
      <c r="AN26" s="186">
        <v>1973252</v>
      </c>
      <c r="AO26" s="186">
        <v>1885811</v>
      </c>
      <c r="AP26" s="186">
        <v>1856488</v>
      </c>
      <c r="AQ26" s="186">
        <v>1062391</v>
      </c>
      <c r="AR26" s="186">
        <v>1251021</v>
      </c>
      <c r="AS26" s="186">
        <v>1410330</v>
      </c>
      <c r="AT26" s="186">
        <v>1546441</v>
      </c>
      <c r="AU26" s="186">
        <v>1806131</v>
      </c>
      <c r="AV26" s="12">
        <v>1602937</v>
      </c>
      <c r="AW26" s="12">
        <v>2227283</v>
      </c>
      <c r="AX26" s="24">
        <v>1240275</v>
      </c>
      <c r="AY26" s="24">
        <v>1922463</v>
      </c>
      <c r="AZ26" s="12">
        <v>1519082</v>
      </c>
      <c r="BA26" s="12">
        <v>1619110</v>
      </c>
      <c r="BB26" s="12">
        <v>1186235</v>
      </c>
      <c r="BC26" s="12">
        <v>905135</v>
      </c>
      <c r="BD26" s="12">
        <v>1423287</v>
      </c>
      <c r="BE26" s="25">
        <v>1428698</v>
      </c>
      <c r="BF26" s="25">
        <v>1089504</v>
      </c>
      <c r="BG26" s="186">
        <v>1120133</v>
      </c>
      <c r="BH26" s="186">
        <v>1343191</v>
      </c>
      <c r="BI26" s="186">
        <v>1858311</v>
      </c>
      <c r="BJ26" s="186">
        <v>2484422</v>
      </c>
      <c r="BK26" s="186">
        <v>3688447</v>
      </c>
      <c r="BL26" s="186">
        <v>8732385</v>
      </c>
      <c r="BM26" s="186">
        <v>4955884</v>
      </c>
      <c r="BN26" s="186">
        <v>4518023</v>
      </c>
      <c r="BO26" s="186">
        <v>5537679</v>
      </c>
      <c r="BP26" s="186">
        <v>7049398</v>
      </c>
      <c r="BQ26" s="186">
        <v>5132811</v>
      </c>
      <c r="BR26" s="187">
        <v>3392869</v>
      </c>
      <c r="BS26" s="187">
        <v>863723</v>
      </c>
      <c r="BT26" s="187">
        <v>1042164</v>
      </c>
      <c r="BU26" s="187">
        <v>1189786</v>
      </c>
      <c r="BV26" s="187">
        <v>1656352</v>
      </c>
      <c r="BW26" s="187">
        <v>1780911</v>
      </c>
      <c r="BX26" s="187">
        <v>1318156</v>
      </c>
      <c r="BY26" s="221">
        <f t="shared" si="40"/>
        <v>-0.74542990018182254</v>
      </c>
      <c r="BZ26" s="221">
        <f t="shared" si="40"/>
        <v>0.20659516997926419</v>
      </c>
      <c r="CA26" s="222"/>
      <c r="CB26" s="1"/>
      <c r="CC26" s="1"/>
      <c r="CD26" s="1"/>
      <c r="CE26" s="1"/>
      <c r="CF26" s="1"/>
      <c r="CG26" s="1"/>
      <c r="CH26" s="1"/>
      <c r="CI26" s="1"/>
      <c r="CJ26" s="277"/>
      <c r="CK26" s="277"/>
      <c r="CL26" s="277"/>
      <c r="CM26" s="277"/>
      <c r="CN26" s="277"/>
      <c r="CO26" s="277"/>
      <c r="CP26" s="277"/>
      <c r="CQ26" s="277"/>
      <c r="CR26" s="277"/>
      <c r="CS26" s="277"/>
      <c r="CT26" s="277"/>
      <c r="CU26" s="277"/>
      <c r="CV26" s="277"/>
      <c r="CW26" s="277"/>
      <c r="CX26" s="277"/>
      <c r="CY26" s="277"/>
      <c r="CZ26" s="277"/>
      <c r="DA26" s="277"/>
      <c r="DB26" s="277"/>
      <c r="DC26" s="277"/>
      <c r="DD26" s="277"/>
      <c r="DE26" s="277"/>
      <c r="DF26" s="277"/>
      <c r="DG26" s="277"/>
      <c r="DH26" s="277"/>
      <c r="DI26" s="277"/>
      <c r="DJ26" s="277"/>
      <c r="DK26" s="277"/>
      <c r="DL26" s="277"/>
      <c r="DM26" s="277"/>
      <c r="DN26" s="277"/>
      <c r="DO26" s="277"/>
      <c r="DP26" s="277"/>
      <c r="DQ26" s="277"/>
      <c r="DR26" s="277"/>
      <c r="DS26" s="277"/>
      <c r="DT26" s="277"/>
      <c r="DU26" s="277"/>
      <c r="DV26" s="277"/>
      <c r="DW26" s="277"/>
      <c r="DX26" s="277"/>
      <c r="DY26" s="277"/>
      <c r="DZ26" s="277"/>
      <c r="EA26" s="277"/>
      <c r="EB26" s="277"/>
      <c r="EC26" s="277"/>
      <c r="ED26" s="277"/>
      <c r="EE26" s="277"/>
      <c r="EF26" s="277"/>
      <c r="EG26" s="277"/>
      <c r="EH26" s="277"/>
      <c r="EI26" s="277"/>
      <c r="EJ26" s="277"/>
      <c r="EK26" s="277"/>
      <c r="EL26" s="277"/>
      <c r="EM26" s="277"/>
      <c r="EN26" s="277"/>
      <c r="EO26" s="277"/>
      <c r="EP26" s="277"/>
      <c r="EQ26" s="277"/>
      <c r="ER26" s="277"/>
      <c r="ES26" s="277"/>
      <c r="ET26" s="277"/>
      <c r="EU26" s="277"/>
      <c r="EV26" s="277"/>
      <c r="EW26" s="277"/>
      <c r="EX26" s="277"/>
      <c r="EY26" s="277"/>
      <c r="EZ26" s="277"/>
      <c r="FA26" s="277"/>
      <c r="FB26" s="277"/>
      <c r="FC26" s="277"/>
      <c r="FD26" s="277"/>
      <c r="FE26" s="277"/>
      <c r="FF26" s="277"/>
      <c r="FG26" s="277"/>
      <c r="FH26" s="277"/>
      <c r="FI26" s="277"/>
      <c r="FJ26" s="277"/>
      <c r="FK26" s="277"/>
      <c r="FL26" s="277"/>
      <c r="FM26" s="277"/>
      <c r="FN26" s="277"/>
      <c r="FO26" s="277"/>
      <c r="FP26" s="277"/>
      <c r="FQ26" s="277"/>
      <c r="FR26" s="277"/>
      <c r="FS26" s="277"/>
      <c r="FT26" s="277"/>
      <c r="FU26" s="277"/>
      <c r="FV26" s="277"/>
      <c r="FW26" s="277"/>
      <c r="FX26" s="277"/>
      <c r="FY26" s="277"/>
      <c r="FZ26" s="277"/>
      <c r="GA26" s="277"/>
      <c r="GB26" s="277"/>
      <c r="GC26" s="277"/>
      <c r="GD26" s="277"/>
      <c r="GE26" s="277"/>
      <c r="GF26" s="277"/>
      <c r="GG26" s="277"/>
      <c r="GH26" s="277"/>
      <c r="GI26" s="277"/>
      <c r="GJ26" s="277"/>
      <c r="GK26" s="277"/>
      <c r="GL26" s="277"/>
      <c r="GM26" s="277"/>
      <c r="GN26" s="277"/>
      <c r="GO26" s="277"/>
      <c r="GP26" s="277"/>
      <c r="GQ26" s="277"/>
      <c r="GR26" s="277"/>
      <c r="GS26" s="277"/>
      <c r="GT26" s="277"/>
      <c r="GU26" s="277"/>
      <c r="GV26" s="277"/>
      <c r="GW26" s="277"/>
      <c r="GX26" s="277"/>
      <c r="GY26" s="277"/>
      <c r="GZ26" s="277"/>
      <c r="HA26" s="277"/>
      <c r="HB26" s="277"/>
      <c r="HC26" s="277"/>
      <c r="HD26" s="277"/>
      <c r="HE26" s="277"/>
      <c r="HF26" s="277"/>
      <c r="HG26" s="277"/>
      <c r="HH26" s="277"/>
      <c r="HI26" s="277"/>
      <c r="HJ26" s="277"/>
      <c r="HK26" s="277"/>
      <c r="HL26" s="277"/>
      <c r="HM26" s="277"/>
      <c r="HN26" s="277"/>
      <c r="HO26" s="277"/>
      <c r="HP26" s="277"/>
      <c r="HQ26" s="277"/>
      <c r="HR26" s="277"/>
      <c r="HS26" s="277"/>
      <c r="HT26" s="277"/>
      <c r="HU26" s="277"/>
      <c r="HV26" s="277"/>
      <c r="HW26" s="277"/>
      <c r="HX26" s="277"/>
      <c r="HY26" s="277"/>
      <c r="HZ26" s="277"/>
      <c r="IA26" s="277"/>
      <c r="IB26" s="277"/>
      <c r="IC26" s="277"/>
    </row>
    <row r="27" spans="1:237">
      <c r="A27" s="12" t="s">
        <v>29</v>
      </c>
      <c r="B27" s="186">
        <v>23825</v>
      </c>
      <c r="C27" s="186">
        <v>25629</v>
      </c>
      <c r="D27" s="186">
        <v>31701</v>
      </c>
      <c r="E27" s="186">
        <v>49512</v>
      </c>
      <c r="F27" s="186">
        <v>47836</v>
      </c>
      <c r="G27" s="186">
        <v>66524</v>
      </c>
      <c r="H27" s="186">
        <v>69638</v>
      </c>
      <c r="I27" s="186">
        <v>74540</v>
      </c>
      <c r="J27" s="186">
        <v>77926</v>
      </c>
      <c r="K27" s="186">
        <v>80313</v>
      </c>
      <c r="L27" s="186">
        <v>99745</v>
      </c>
      <c r="M27" s="186">
        <v>107029</v>
      </c>
      <c r="N27" s="186">
        <v>112401</v>
      </c>
      <c r="O27" s="186">
        <v>129213</v>
      </c>
      <c r="P27" s="186">
        <v>164965</v>
      </c>
      <c r="Q27" s="186">
        <v>175323</v>
      </c>
      <c r="R27" s="186">
        <v>186928</v>
      </c>
      <c r="S27" s="1">
        <v>207575</v>
      </c>
      <c r="T27" s="1">
        <v>221118</v>
      </c>
      <c r="U27" s="186">
        <v>237537</v>
      </c>
      <c r="V27" s="186">
        <v>274200</v>
      </c>
      <c r="W27" s="186">
        <v>298535</v>
      </c>
      <c r="X27" s="186">
        <v>315916</v>
      </c>
      <c r="Y27" s="186">
        <v>410723</v>
      </c>
      <c r="Z27" s="186">
        <v>474270</v>
      </c>
      <c r="AA27" s="186">
        <v>523113</v>
      </c>
      <c r="AB27" s="186">
        <v>595413</v>
      </c>
      <c r="AC27" s="186">
        <v>681958</v>
      </c>
      <c r="AD27" s="186">
        <v>743201</v>
      </c>
      <c r="AE27" s="186">
        <v>938399</v>
      </c>
      <c r="AF27" s="186">
        <v>1017705</v>
      </c>
      <c r="AG27" s="186">
        <v>1160068</v>
      </c>
      <c r="AH27" s="186">
        <v>1307338</v>
      </c>
      <c r="AI27" s="186">
        <v>1515826</v>
      </c>
      <c r="AJ27" s="186">
        <v>1684399</v>
      </c>
      <c r="AK27" s="186">
        <v>1785775</v>
      </c>
      <c r="AL27" s="186">
        <v>1857887</v>
      </c>
      <c r="AM27" s="186">
        <v>2060317</v>
      </c>
      <c r="AN27" s="186">
        <v>2525812</v>
      </c>
      <c r="AO27" s="186">
        <v>2945422</v>
      </c>
      <c r="AP27" s="186">
        <v>3195720</v>
      </c>
      <c r="AQ27" s="186">
        <v>3469477</v>
      </c>
      <c r="AR27" s="186">
        <v>3722112</v>
      </c>
      <c r="AS27" s="186">
        <v>4060582</v>
      </c>
      <c r="AT27" s="186">
        <v>4376761</v>
      </c>
      <c r="AU27" s="186">
        <v>4710745</v>
      </c>
      <c r="AV27" s="12">
        <v>4826755</v>
      </c>
      <c r="AW27" s="12">
        <v>5281816</v>
      </c>
      <c r="AX27" s="24">
        <v>5656858</v>
      </c>
      <c r="AY27" s="24">
        <v>6223489</v>
      </c>
      <c r="AZ27" s="12">
        <v>6409395</v>
      </c>
      <c r="BA27" s="12">
        <v>6599712</v>
      </c>
      <c r="BB27" s="12">
        <v>6949270</v>
      </c>
      <c r="BC27" s="12">
        <v>7542735</v>
      </c>
      <c r="BD27" s="12">
        <v>8100737</v>
      </c>
      <c r="BE27" s="25">
        <v>8360376</v>
      </c>
      <c r="BF27" s="25">
        <v>8477321</v>
      </c>
      <c r="BG27" s="186">
        <v>8691761</v>
      </c>
      <c r="BH27" s="186">
        <v>9637369</v>
      </c>
      <c r="BI27" s="186">
        <v>11008428</v>
      </c>
      <c r="BJ27" s="186">
        <v>13355582</v>
      </c>
      <c r="BK27" s="186">
        <v>14404976</v>
      </c>
      <c r="BL27" s="186">
        <v>13153271</v>
      </c>
      <c r="BM27" s="186">
        <v>11134403</v>
      </c>
      <c r="BN27" s="186">
        <v>10199338</v>
      </c>
      <c r="BO27" s="186">
        <v>10848179</v>
      </c>
      <c r="BP27" s="186">
        <v>12996421</v>
      </c>
      <c r="BQ27" s="186">
        <v>13471690</v>
      </c>
      <c r="BR27" s="187">
        <v>13084043</v>
      </c>
      <c r="BS27" s="187">
        <v>14082100</v>
      </c>
      <c r="BT27" s="187">
        <v>14676375</v>
      </c>
      <c r="BU27" s="187">
        <v>13888611</v>
      </c>
      <c r="BV27" s="187">
        <v>16293917</v>
      </c>
      <c r="BW27" s="187">
        <v>18163903</v>
      </c>
      <c r="BX27" s="187">
        <v>17787240</v>
      </c>
      <c r="BY27" s="221">
        <f>((BS27-BR27)/BR27)</f>
        <v>7.628047385659005E-2</v>
      </c>
      <c r="BZ27" s="221">
        <f t="shared" si="40"/>
        <v>4.2200737105971407E-2</v>
      </c>
      <c r="CA27" s="222"/>
      <c r="CB27" s="1"/>
      <c r="CC27" s="1"/>
      <c r="CD27" s="1"/>
      <c r="CE27" s="1"/>
      <c r="CF27" s="1"/>
      <c r="CG27" s="1"/>
      <c r="CH27" s="1"/>
      <c r="CI27" s="1"/>
      <c r="CJ27" s="277"/>
      <c r="CK27" s="277"/>
      <c r="CL27" s="277"/>
      <c r="CM27" s="277"/>
      <c r="CN27" s="277"/>
      <c r="CO27" s="277"/>
      <c r="CP27" s="277"/>
      <c r="CQ27" s="277"/>
      <c r="CR27" s="277"/>
      <c r="CS27" s="277"/>
      <c r="CT27" s="277"/>
      <c r="CU27" s="277"/>
      <c r="CV27" s="277"/>
      <c r="CW27" s="277"/>
      <c r="CX27" s="277"/>
      <c r="CY27" s="277"/>
      <c r="CZ27" s="277"/>
      <c r="DA27" s="277"/>
      <c r="DB27" s="277"/>
      <c r="DC27" s="277"/>
      <c r="DD27" s="277"/>
      <c r="DE27" s="277"/>
      <c r="DF27" s="277"/>
      <c r="DG27" s="277"/>
      <c r="DH27" s="277"/>
      <c r="DI27" s="277"/>
      <c r="DJ27" s="277"/>
      <c r="DK27" s="277"/>
      <c r="DL27" s="277"/>
      <c r="DM27" s="277"/>
      <c r="DN27" s="277"/>
      <c r="DO27" s="277"/>
      <c r="DP27" s="277"/>
      <c r="DQ27" s="277"/>
      <c r="DR27" s="277"/>
      <c r="DS27" s="277"/>
      <c r="DT27" s="277"/>
      <c r="DU27" s="277"/>
      <c r="DV27" s="277"/>
      <c r="DW27" s="277"/>
      <c r="DX27" s="277"/>
      <c r="DY27" s="277"/>
      <c r="DZ27" s="277"/>
      <c r="EA27" s="277"/>
      <c r="EB27" s="277"/>
      <c r="EC27" s="277"/>
      <c r="ED27" s="277"/>
      <c r="EE27" s="277"/>
      <c r="EF27" s="277"/>
      <c r="EG27" s="277"/>
      <c r="EH27" s="277"/>
      <c r="EI27" s="277"/>
      <c r="EJ27" s="277"/>
      <c r="EK27" s="277"/>
      <c r="EL27" s="277"/>
      <c r="EM27" s="277"/>
      <c r="EN27" s="277"/>
      <c r="EO27" s="277"/>
      <c r="EP27" s="277"/>
      <c r="EQ27" s="277"/>
      <c r="ER27" s="277"/>
      <c r="ES27" s="277"/>
      <c r="ET27" s="277"/>
      <c r="EU27" s="277"/>
      <c r="EV27" s="277"/>
      <c r="EW27" s="277"/>
      <c r="EX27" s="277"/>
      <c r="EY27" s="277"/>
      <c r="EZ27" s="277"/>
      <c r="FA27" s="277"/>
      <c r="FB27" s="277"/>
      <c r="FC27" s="277"/>
      <c r="FD27" s="277"/>
      <c r="FE27" s="277"/>
      <c r="FF27" s="277"/>
      <c r="FG27" s="277"/>
      <c r="FH27" s="277"/>
      <c r="FI27" s="277"/>
      <c r="FJ27" s="277"/>
      <c r="FK27" s="277"/>
      <c r="FL27" s="277"/>
      <c r="FM27" s="277"/>
      <c r="FN27" s="277"/>
      <c r="FO27" s="277"/>
      <c r="FP27" s="277"/>
      <c r="FQ27" s="277"/>
      <c r="FR27" s="277"/>
      <c r="FS27" s="277"/>
      <c r="FT27" s="277"/>
      <c r="FU27" s="277"/>
      <c r="FV27" s="277"/>
      <c r="FW27" s="277"/>
      <c r="FX27" s="277"/>
      <c r="FY27" s="277"/>
      <c r="FZ27" s="277"/>
      <c r="GA27" s="277"/>
      <c r="GB27" s="277"/>
      <c r="GC27" s="277"/>
      <c r="GD27" s="277"/>
      <c r="GE27" s="277"/>
      <c r="GF27" s="277"/>
      <c r="GG27" s="277"/>
      <c r="GH27" s="277"/>
      <c r="GI27" s="277"/>
      <c r="GJ27" s="277"/>
      <c r="GK27" s="277"/>
      <c r="GL27" s="277"/>
      <c r="GM27" s="277"/>
      <c r="GN27" s="277"/>
      <c r="GO27" s="277"/>
      <c r="GP27" s="277"/>
      <c r="GQ27" s="277"/>
      <c r="GR27" s="277"/>
      <c r="GS27" s="277"/>
      <c r="GT27" s="277"/>
      <c r="GU27" s="277"/>
      <c r="GV27" s="277"/>
      <c r="GW27" s="277"/>
      <c r="GX27" s="277"/>
      <c r="GY27" s="277"/>
      <c r="GZ27" s="277"/>
      <c r="HA27" s="277"/>
      <c r="HB27" s="277"/>
      <c r="HC27" s="277"/>
      <c r="HD27" s="277"/>
      <c r="HE27" s="277"/>
      <c r="HF27" s="277"/>
      <c r="HG27" s="277"/>
      <c r="HH27" s="277"/>
      <c r="HI27" s="277"/>
      <c r="HJ27" s="277"/>
      <c r="HK27" s="277"/>
      <c r="HL27" s="277"/>
      <c r="HM27" s="277"/>
      <c r="HN27" s="277"/>
      <c r="HO27" s="277"/>
      <c r="HP27" s="277"/>
      <c r="HQ27" s="277"/>
      <c r="HR27" s="277"/>
      <c r="HS27" s="277"/>
      <c r="HT27" s="277"/>
      <c r="HU27" s="277"/>
      <c r="HV27" s="277"/>
      <c r="HW27" s="277"/>
      <c r="HX27" s="277"/>
      <c r="HY27" s="277"/>
      <c r="HZ27" s="277"/>
      <c r="IA27" s="277"/>
      <c r="IB27" s="277"/>
      <c r="IC27" s="277"/>
    </row>
    <row r="28" spans="1:237">
      <c r="A28" s="12" t="s">
        <v>30</v>
      </c>
      <c r="B28" s="186">
        <v>335543</v>
      </c>
      <c r="C28" s="186">
        <v>385607</v>
      </c>
      <c r="D28" s="186">
        <v>480144</v>
      </c>
      <c r="E28" s="186">
        <v>703594</v>
      </c>
      <c r="F28" s="186">
        <v>811206</v>
      </c>
      <c r="G28" s="186">
        <v>958093</v>
      </c>
      <c r="H28" s="186">
        <v>1064990</v>
      </c>
      <c r="I28" s="186">
        <v>1141517</v>
      </c>
      <c r="J28" s="186">
        <v>1242401</v>
      </c>
      <c r="K28" s="186">
        <v>1334391</v>
      </c>
      <c r="L28" s="186">
        <v>1532872</v>
      </c>
      <c r="M28" s="186">
        <v>1637187</v>
      </c>
      <c r="N28" s="186">
        <v>1673873</v>
      </c>
      <c r="O28" s="186">
        <v>1812567</v>
      </c>
      <c r="P28" s="186">
        <v>2124369</v>
      </c>
      <c r="Q28" s="186">
        <v>2243633</v>
      </c>
      <c r="R28" s="186">
        <v>2369449</v>
      </c>
      <c r="S28" s="1">
        <v>2559283</v>
      </c>
      <c r="T28" s="1">
        <v>2930188</v>
      </c>
      <c r="U28" s="186">
        <v>3132171</v>
      </c>
      <c r="V28" s="186">
        <v>3437731</v>
      </c>
      <c r="W28" s="186">
        <v>3485125</v>
      </c>
      <c r="X28" s="186">
        <v>4664275</v>
      </c>
      <c r="Y28" s="186">
        <v>5243537</v>
      </c>
      <c r="Z28" s="186">
        <v>5497548</v>
      </c>
      <c r="AA28" s="186">
        <v>5675445</v>
      </c>
      <c r="AB28" s="186">
        <v>6740222</v>
      </c>
      <c r="AC28" s="186">
        <v>7323804</v>
      </c>
      <c r="AD28" s="186">
        <v>7971715</v>
      </c>
      <c r="AE28" s="186">
        <v>9564630</v>
      </c>
      <c r="AF28" s="186">
        <v>10761179</v>
      </c>
      <c r="AG28" s="186">
        <v>12589124</v>
      </c>
      <c r="AH28" s="186">
        <v>15017677</v>
      </c>
      <c r="AI28" s="186">
        <v>16351959</v>
      </c>
      <c r="AJ28" s="186">
        <v>19366696</v>
      </c>
      <c r="AK28" s="186">
        <v>20504787</v>
      </c>
      <c r="AL28" s="186">
        <v>21818694</v>
      </c>
      <c r="AM28" s="186">
        <v>22259940</v>
      </c>
      <c r="AN28" s="186">
        <v>25617718</v>
      </c>
      <c r="AO28" s="186">
        <v>28952494</v>
      </c>
      <c r="AP28" s="186">
        <v>30878427</v>
      </c>
      <c r="AQ28" s="186">
        <v>35849706</v>
      </c>
      <c r="AR28" s="186">
        <v>36073563</v>
      </c>
      <c r="AS28" s="186">
        <v>41213784</v>
      </c>
      <c r="AT28" s="186">
        <v>43419164</v>
      </c>
      <c r="AU28" s="186">
        <v>44874424</v>
      </c>
      <c r="AV28" s="12">
        <v>47972949</v>
      </c>
      <c r="AW28" s="12">
        <v>49418058</v>
      </c>
      <c r="AX28" s="24">
        <v>49695396</v>
      </c>
      <c r="AY28" s="24">
        <v>53269075</v>
      </c>
      <c r="AZ28" s="12">
        <v>57746664</v>
      </c>
      <c r="BA28" s="12">
        <v>61666886</v>
      </c>
      <c r="BB28" s="12">
        <v>67713433</v>
      </c>
      <c r="BC28" s="12">
        <v>72387698</v>
      </c>
      <c r="BD28" s="12">
        <v>83807959</v>
      </c>
      <c r="BE28" s="25">
        <v>90453746</v>
      </c>
      <c r="BF28" s="25">
        <v>77755376</v>
      </c>
      <c r="BG28" s="186">
        <v>79198255</v>
      </c>
      <c r="BH28" s="186">
        <v>85721483</v>
      </c>
      <c r="BI28" s="186">
        <v>98434685</v>
      </c>
      <c r="BJ28" s="186">
        <v>111346857</v>
      </c>
      <c r="BK28" s="186">
        <v>114736981</v>
      </c>
      <c r="BL28" s="186">
        <v>117361976</v>
      </c>
      <c r="BM28" s="186">
        <v>101007459</v>
      </c>
      <c r="BN28" s="186">
        <v>104840520</v>
      </c>
      <c r="BO28" s="186">
        <v>116695284</v>
      </c>
      <c r="BP28" s="186">
        <v>115178568</v>
      </c>
      <c r="BQ28" s="186">
        <v>133184246</v>
      </c>
      <c r="BR28" s="187">
        <v>138069870</v>
      </c>
      <c r="BS28" s="187">
        <v>151172643</v>
      </c>
      <c r="BT28" s="187">
        <v>155231252</v>
      </c>
      <c r="BU28" s="187">
        <v>155632088</v>
      </c>
      <c r="BV28" s="187">
        <v>178437038</v>
      </c>
      <c r="BW28" s="187">
        <v>188235271</v>
      </c>
      <c r="BX28" s="187">
        <v>171964222</v>
      </c>
      <c r="BY28" s="221">
        <f t="shared" si="40"/>
        <v>9.4899582363625029E-2</v>
      </c>
      <c r="BZ28" s="221">
        <f t="shared" si="40"/>
        <v>2.6847509704517106E-2</v>
      </c>
      <c r="CA28" s="222"/>
      <c r="CB28" s="1"/>
      <c r="CC28" s="1"/>
      <c r="CD28" s="1"/>
      <c r="CE28" s="1"/>
      <c r="CF28" s="1"/>
      <c r="CG28" s="1"/>
      <c r="CH28" s="1"/>
      <c r="CI28" s="1"/>
      <c r="CJ28" s="277"/>
      <c r="CK28" s="277"/>
      <c r="CL28" s="277"/>
      <c r="CM28" s="277"/>
      <c r="CN28" s="277"/>
      <c r="CO28" s="277"/>
      <c r="CP28" s="277"/>
      <c r="CQ28" s="277"/>
      <c r="CR28" s="277"/>
      <c r="CS28" s="277"/>
      <c r="CT28" s="277"/>
      <c r="CU28" s="277"/>
      <c r="CV28" s="277"/>
      <c r="CW28" s="277"/>
      <c r="CX28" s="277"/>
      <c r="CY28" s="277"/>
      <c r="CZ28" s="277"/>
      <c r="DA28" s="277"/>
      <c r="DB28" s="277"/>
      <c r="DC28" s="277"/>
      <c r="DD28" s="277"/>
      <c r="DE28" s="277"/>
      <c r="DF28" s="277"/>
      <c r="DG28" s="277"/>
      <c r="DH28" s="277"/>
      <c r="DI28" s="277"/>
      <c r="DJ28" s="277"/>
      <c r="DK28" s="277"/>
      <c r="DL28" s="277"/>
      <c r="DM28" s="277"/>
      <c r="DN28" s="277"/>
      <c r="DO28" s="277"/>
      <c r="DP28" s="277"/>
      <c r="DQ28" s="277"/>
      <c r="DR28" s="277"/>
      <c r="DS28" s="277"/>
      <c r="DT28" s="277"/>
      <c r="DU28" s="277"/>
      <c r="DV28" s="277"/>
      <c r="DW28" s="277"/>
      <c r="DX28" s="277"/>
      <c r="DY28" s="277"/>
      <c r="DZ28" s="277"/>
      <c r="EA28" s="277"/>
      <c r="EB28" s="277"/>
      <c r="EC28" s="277"/>
      <c r="ED28" s="277"/>
      <c r="EE28" s="277"/>
      <c r="EF28" s="277"/>
      <c r="EG28" s="277"/>
      <c r="EH28" s="277"/>
      <c r="EI28" s="277"/>
      <c r="EJ28" s="277"/>
      <c r="EK28" s="277"/>
      <c r="EL28" s="277"/>
      <c r="EM28" s="277"/>
      <c r="EN28" s="277"/>
      <c r="EO28" s="277"/>
      <c r="EP28" s="277"/>
      <c r="EQ28" s="277"/>
      <c r="ER28" s="277"/>
      <c r="ES28" s="277"/>
      <c r="ET28" s="277"/>
      <c r="EU28" s="277"/>
      <c r="EV28" s="277"/>
      <c r="EW28" s="277"/>
      <c r="EX28" s="277"/>
      <c r="EY28" s="277"/>
      <c r="EZ28" s="277"/>
      <c r="FA28" s="277"/>
      <c r="FB28" s="277"/>
      <c r="FC28" s="277"/>
      <c r="FD28" s="277"/>
      <c r="FE28" s="277"/>
      <c r="FF28" s="277"/>
      <c r="FG28" s="277"/>
      <c r="FH28" s="277"/>
      <c r="FI28" s="277"/>
      <c r="FJ28" s="277"/>
      <c r="FK28" s="277"/>
      <c r="FL28" s="277"/>
      <c r="FM28" s="277"/>
      <c r="FN28" s="277"/>
      <c r="FO28" s="277"/>
      <c r="FP28" s="277"/>
      <c r="FQ28" s="277"/>
      <c r="FR28" s="277"/>
      <c r="FS28" s="277"/>
      <c r="FT28" s="277"/>
      <c r="FU28" s="277"/>
      <c r="FV28" s="277"/>
      <c r="FW28" s="277"/>
      <c r="FX28" s="277"/>
      <c r="FY28" s="277"/>
      <c r="FZ28" s="277"/>
      <c r="GA28" s="277"/>
      <c r="GB28" s="277"/>
      <c r="GC28" s="277"/>
      <c r="GD28" s="277"/>
      <c r="GE28" s="277"/>
      <c r="GF28" s="277"/>
      <c r="GG28" s="277"/>
      <c r="GH28" s="277"/>
      <c r="GI28" s="277"/>
      <c r="GJ28" s="277"/>
      <c r="GK28" s="277"/>
      <c r="GL28" s="277"/>
      <c r="GM28" s="277"/>
      <c r="GN28" s="277"/>
      <c r="GO28" s="277"/>
      <c r="GP28" s="277"/>
      <c r="GQ28" s="277"/>
      <c r="GR28" s="277"/>
      <c r="GS28" s="277"/>
      <c r="GT28" s="277"/>
      <c r="GU28" s="277"/>
      <c r="GV28" s="277"/>
      <c r="GW28" s="277"/>
      <c r="GX28" s="277"/>
      <c r="GY28" s="277"/>
      <c r="GZ28" s="277"/>
      <c r="HA28" s="277"/>
      <c r="HB28" s="277"/>
      <c r="HC28" s="277"/>
      <c r="HD28" s="277"/>
      <c r="HE28" s="277"/>
      <c r="HF28" s="277"/>
      <c r="HG28" s="277"/>
      <c r="HH28" s="277"/>
      <c r="HI28" s="277"/>
      <c r="HJ28" s="277"/>
      <c r="HK28" s="277"/>
      <c r="HL28" s="277"/>
      <c r="HM28" s="277"/>
      <c r="HN28" s="277"/>
      <c r="HO28" s="277"/>
      <c r="HP28" s="277"/>
      <c r="HQ28" s="277"/>
      <c r="HR28" s="277"/>
      <c r="HS28" s="277"/>
      <c r="HT28" s="277"/>
      <c r="HU28" s="277"/>
      <c r="HV28" s="277"/>
      <c r="HW28" s="277"/>
      <c r="HX28" s="277"/>
      <c r="HY28" s="277"/>
      <c r="HZ28" s="277"/>
      <c r="IA28" s="277"/>
      <c r="IB28" s="277"/>
      <c r="IC28" s="277"/>
    </row>
    <row r="29" spans="1:237">
      <c r="A29" s="12" t="s">
        <v>31</v>
      </c>
      <c r="B29" s="186">
        <v>38885</v>
      </c>
      <c r="C29" s="186">
        <v>41623</v>
      </c>
      <c r="D29" s="186">
        <v>51268</v>
      </c>
      <c r="E29" s="186">
        <v>76823</v>
      </c>
      <c r="F29" s="186">
        <v>89455</v>
      </c>
      <c r="G29" s="186">
        <v>100357</v>
      </c>
      <c r="H29" s="186">
        <v>106302</v>
      </c>
      <c r="I29" s="186">
        <v>111431</v>
      </c>
      <c r="J29" s="186">
        <v>113043</v>
      </c>
      <c r="K29" s="186">
        <v>132682</v>
      </c>
      <c r="L29" s="186">
        <v>144298</v>
      </c>
      <c r="M29" s="186">
        <v>153255</v>
      </c>
      <c r="N29" s="186">
        <v>165414</v>
      </c>
      <c r="O29" s="186">
        <v>182754</v>
      </c>
      <c r="P29" s="186">
        <v>192542</v>
      </c>
      <c r="Q29" s="186">
        <v>219835</v>
      </c>
      <c r="R29" s="186">
        <v>234432</v>
      </c>
      <c r="S29" s="1">
        <v>231934</v>
      </c>
      <c r="T29" s="1">
        <v>247122</v>
      </c>
      <c r="U29" s="186">
        <v>268175</v>
      </c>
      <c r="V29" s="186">
        <v>325776</v>
      </c>
      <c r="W29" s="186">
        <v>335715</v>
      </c>
      <c r="X29" s="186">
        <v>361251</v>
      </c>
      <c r="Y29" s="186">
        <v>408092</v>
      </c>
      <c r="Z29" s="186">
        <v>470060</v>
      </c>
      <c r="AA29" s="186">
        <v>513836</v>
      </c>
      <c r="AB29" s="186">
        <v>602183</v>
      </c>
      <c r="AC29" s="186">
        <v>666606</v>
      </c>
      <c r="AD29" s="186">
        <v>797599</v>
      </c>
      <c r="AE29" s="186">
        <v>866425</v>
      </c>
      <c r="AF29" s="186">
        <v>964444</v>
      </c>
      <c r="AG29" s="186">
        <v>1077285</v>
      </c>
      <c r="AH29" s="186">
        <v>1212097</v>
      </c>
      <c r="AI29" s="186">
        <v>1440844</v>
      </c>
      <c r="AJ29" s="186">
        <v>1490898</v>
      </c>
      <c r="AK29" s="186">
        <v>1445777</v>
      </c>
      <c r="AL29" s="186">
        <v>1690034</v>
      </c>
      <c r="AM29" s="186">
        <v>1752071</v>
      </c>
      <c r="AN29" s="186">
        <v>2132825</v>
      </c>
      <c r="AO29" s="186">
        <v>2287738</v>
      </c>
      <c r="AP29" s="186">
        <v>2344375</v>
      </c>
      <c r="AQ29" s="186">
        <v>2545879</v>
      </c>
      <c r="AR29" s="186">
        <v>2725767</v>
      </c>
      <c r="AS29" s="186">
        <v>2903821</v>
      </c>
      <c r="AT29" s="186">
        <v>3069428</v>
      </c>
      <c r="AU29" s="186">
        <v>3213833</v>
      </c>
      <c r="AV29" s="12">
        <v>3531698</v>
      </c>
      <c r="AW29" s="12">
        <v>3788634</v>
      </c>
      <c r="AX29" s="24">
        <v>4159089</v>
      </c>
      <c r="AY29" s="24">
        <v>4531366</v>
      </c>
      <c r="AZ29" s="12">
        <v>4820760</v>
      </c>
      <c r="BA29" s="12">
        <v>5290131</v>
      </c>
      <c r="BB29" s="12">
        <v>5898349</v>
      </c>
      <c r="BC29" s="12">
        <v>6568185</v>
      </c>
      <c r="BD29" s="12">
        <v>7075047</v>
      </c>
      <c r="BE29" s="12">
        <v>7566919</v>
      </c>
      <c r="BF29" s="12">
        <v>6923171</v>
      </c>
      <c r="BG29" s="186">
        <v>6636190</v>
      </c>
      <c r="BH29" s="186">
        <v>7051457</v>
      </c>
      <c r="BI29" s="186">
        <v>7648456</v>
      </c>
      <c r="BJ29" s="186">
        <v>8533541</v>
      </c>
      <c r="BK29" s="186">
        <v>9216983</v>
      </c>
      <c r="BL29" s="186">
        <v>9624636</v>
      </c>
      <c r="BM29" s="186">
        <v>8682822</v>
      </c>
      <c r="BN29" s="186">
        <v>8586401</v>
      </c>
      <c r="BO29" s="186">
        <v>9467684</v>
      </c>
      <c r="BP29" s="186">
        <v>10262977</v>
      </c>
      <c r="BQ29" s="186">
        <v>11245662</v>
      </c>
      <c r="BR29" s="187">
        <v>11755394</v>
      </c>
      <c r="BS29" s="187">
        <v>12810632</v>
      </c>
      <c r="BT29" s="187">
        <v>12795318</v>
      </c>
      <c r="BU29" s="187">
        <v>13197606</v>
      </c>
      <c r="BV29" s="187">
        <v>14924842</v>
      </c>
      <c r="BW29" s="187">
        <v>15869834</v>
      </c>
      <c r="BX29" s="187">
        <v>15074484</v>
      </c>
      <c r="BY29" s="221">
        <f t="shared" si="40"/>
        <v>8.976628090900228E-2</v>
      </c>
      <c r="BZ29" s="221">
        <f t="shared" si="40"/>
        <v>-1.1954133098195311E-3</v>
      </c>
      <c r="CA29" s="222"/>
      <c r="CB29" s="1"/>
      <c r="CC29" s="1"/>
      <c r="CD29" s="1"/>
      <c r="CE29" s="1"/>
      <c r="CF29" s="1"/>
      <c r="CG29" s="1"/>
      <c r="CH29" s="1"/>
      <c r="CI29" s="1"/>
      <c r="CJ29" s="277"/>
      <c r="CK29" s="277"/>
      <c r="CL29" s="277"/>
      <c r="CM29" s="277"/>
      <c r="CN29" s="277"/>
      <c r="CO29" s="277"/>
      <c r="CP29" s="277"/>
      <c r="CQ29" s="277"/>
      <c r="CR29" s="277"/>
      <c r="CS29" s="277"/>
      <c r="CT29" s="277"/>
      <c r="CU29" s="277"/>
      <c r="CV29" s="277"/>
      <c r="CW29" s="277"/>
      <c r="CX29" s="277"/>
      <c r="CY29" s="277"/>
      <c r="CZ29" s="277"/>
      <c r="DA29" s="277"/>
      <c r="DB29" s="277"/>
      <c r="DC29" s="277"/>
      <c r="DD29" s="277"/>
      <c r="DE29" s="277"/>
      <c r="DF29" s="277"/>
      <c r="DG29" s="277"/>
      <c r="DH29" s="277"/>
      <c r="DI29" s="277"/>
      <c r="DJ29" s="277"/>
      <c r="DK29" s="277"/>
      <c r="DL29" s="277"/>
      <c r="DM29" s="277"/>
      <c r="DN29" s="277"/>
      <c r="DO29" s="277"/>
      <c r="DP29" s="277"/>
      <c r="DQ29" s="277"/>
      <c r="DR29" s="277"/>
      <c r="DS29" s="277"/>
      <c r="DT29" s="277"/>
      <c r="DU29" s="277"/>
      <c r="DV29" s="277"/>
      <c r="DW29" s="277"/>
      <c r="DX29" s="277"/>
      <c r="DY29" s="277"/>
      <c r="DZ29" s="277"/>
      <c r="EA29" s="277"/>
      <c r="EB29" s="277"/>
      <c r="EC29" s="277"/>
      <c r="ED29" s="277"/>
      <c r="EE29" s="277"/>
      <c r="EF29" s="277"/>
      <c r="EG29" s="277"/>
      <c r="EH29" s="277"/>
      <c r="EI29" s="277"/>
      <c r="EJ29" s="277"/>
      <c r="EK29" s="277"/>
      <c r="EL29" s="277"/>
      <c r="EM29" s="277"/>
      <c r="EN29" s="277"/>
      <c r="EO29" s="277"/>
      <c r="EP29" s="277"/>
      <c r="EQ29" s="277"/>
      <c r="ER29" s="277"/>
      <c r="ES29" s="277"/>
      <c r="ET29" s="277"/>
      <c r="EU29" s="277"/>
      <c r="EV29" s="277"/>
      <c r="EW29" s="277"/>
      <c r="EX29" s="277"/>
      <c r="EY29" s="277"/>
      <c r="EZ29" s="277"/>
      <c r="FA29" s="277"/>
      <c r="FB29" s="277"/>
      <c r="FC29" s="277"/>
      <c r="FD29" s="277"/>
      <c r="FE29" s="277"/>
      <c r="FF29" s="277"/>
      <c r="FG29" s="277"/>
      <c r="FH29" s="277"/>
      <c r="FI29" s="277"/>
      <c r="FJ29" s="277"/>
      <c r="FK29" s="277"/>
      <c r="FL29" s="277"/>
      <c r="FM29" s="277"/>
      <c r="FN29" s="277"/>
      <c r="FO29" s="277"/>
      <c r="FP29" s="277"/>
      <c r="FQ29" s="277"/>
      <c r="FR29" s="277"/>
      <c r="FS29" s="277"/>
      <c r="FT29" s="277"/>
      <c r="FU29" s="277"/>
      <c r="FV29" s="277"/>
      <c r="FW29" s="277"/>
      <c r="FX29" s="277"/>
      <c r="FY29" s="277"/>
      <c r="FZ29" s="277"/>
      <c r="GA29" s="277"/>
      <c r="GB29" s="277"/>
      <c r="GC29" s="277"/>
      <c r="GD29" s="277"/>
      <c r="GE29" s="277"/>
      <c r="GF29" s="277"/>
      <c r="GG29" s="277"/>
      <c r="GH29" s="277"/>
      <c r="GI29" s="277"/>
      <c r="GJ29" s="277"/>
      <c r="GK29" s="277"/>
      <c r="GL29" s="277"/>
      <c r="GM29" s="277"/>
      <c r="GN29" s="277"/>
      <c r="GO29" s="277"/>
      <c r="GP29" s="277"/>
      <c r="GQ29" s="277"/>
      <c r="GR29" s="277"/>
      <c r="GS29" s="277"/>
      <c r="GT29" s="277"/>
      <c r="GU29" s="277"/>
      <c r="GV29" s="277"/>
      <c r="GW29" s="277"/>
      <c r="GX29" s="277"/>
      <c r="GY29" s="277"/>
      <c r="GZ29" s="277"/>
      <c r="HA29" s="277"/>
      <c r="HB29" s="277"/>
      <c r="HC29" s="277"/>
      <c r="HD29" s="277"/>
      <c r="HE29" s="277"/>
      <c r="HF29" s="277"/>
      <c r="HG29" s="277"/>
      <c r="HH29" s="277"/>
      <c r="HI29" s="277"/>
      <c r="HJ29" s="277"/>
      <c r="HK29" s="277"/>
      <c r="HL29" s="277"/>
      <c r="HM29" s="277"/>
      <c r="HN29" s="277"/>
      <c r="HO29" s="277"/>
      <c r="HP29" s="277"/>
      <c r="HQ29" s="277"/>
      <c r="HR29" s="277"/>
      <c r="HS29" s="277"/>
      <c r="HT29" s="277"/>
      <c r="HU29" s="277"/>
      <c r="HV29" s="277"/>
      <c r="HW29" s="277"/>
      <c r="HX29" s="277"/>
      <c r="HY29" s="277"/>
      <c r="HZ29" s="277"/>
      <c r="IA29" s="277"/>
      <c r="IB29" s="277"/>
      <c r="IC29" s="277"/>
    </row>
    <row r="30" spans="1:237">
      <c r="A30" s="12" t="s">
        <v>32</v>
      </c>
      <c r="B30" s="186">
        <v>0</v>
      </c>
      <c r="C30" s="186">
        <v>0</v>
      </c>
      <c r="D30" s="186">
        <v>0</v>
      </c>
      <c r="E30" s="186">
        <v>0</v>
      </c>
      <c r="F30" s="186">
        <v>0</v>
      </c>
      <c r="G30" s="186">
        <v>0</v>
      </c>
      <c r="H30" s="186">
        <v>0</v>
      </c>
      <c r="I30" s="186">
        <v>0</v>
      </c>
      <c r="J30" s="186">
        <v>0</v>
      </c>
      <c r="K30" s="186">
        <v>0</v>
      </c>
      <c r="L30" s="186">
        <v>0</v>
      </c>
      <c r="M30" s="186">
        <v>0</v>
      </c>
      <c r="N30" s="186">
        <v>0</v>
      </c>
      <c r="O30" s="186">
        <v>0</v>
      </c>
      <c r="P30" s="186">
        <v>124230</v>
      </c>
      <c r="Q30" s="186">
        <v>132199</v>
      </c>
      <c r="R30" s="186">
        <v>132306</v>
      </c>
      <c r="S30" s="1">
        <v>133144</v>
      </c>
      <c r="T30" s="1">
        <v>142215</v>
      </c>
      <c r="U30" s="186">
        <v>154804</v>
      </c>
      <c r="V30" s="186">
        <v>189088</v>
      </c>
      <c r="W30" s="186">
        <v>220111</v>
      </c>
      <c r="X30" s="186">
        <v>242655</v>
      </c>
      <c r="Y30" s="186">
        <v>289033</v>
      </c>
      <c r="Z30" s="186">
        <v>340450</v>
      </c>
      <c r="AA30" s="186">
        <v>370292</v>
      </c>
      <c r="AB30" s="186">
        <v>388861</v>
      </c>
      <c r="AC30" s="186">
        <v>432620</v>
      </c>
      <c r="AD30" s="186">
        <v>494870</v>
      </c>
      <c r="AE30" s="186">
        <v>575549</v>
      </c>
      <c r="AF30" s="186">
        <v>639198</v>
      </c>
      <c r="AG30" s="186">
        <v>685703</v>
      </c>
      <c r="AH30" s="186">
        <v>754677</v>
      </c>
      <c r="AI30" s="186">
        <v>875953</v>
      </c>
      <c r="AJ30" s="186">
        <v>998383</v>
      </c>
      <c r="AK30" s="186">
        <v>1088330</v>
      </c>
      <c r="AL30" s="186">
        <v>1066225</v>
      </c>
      <c r="AM30" s="186">
        <v>1150503</v>
      </c>
      <c r="AN30" s="186">
        <v>1248177</v>
      </c>
      <c r="AO30" s="186">
        <v>1362595</v>
      </c>
      <c r="AP30" s="186">
        <v>1490665</v>
      </c>
      <c r="AQ30" s="186">
        <v>1697424</v>
      </c>
      <c r="AR30" s="186">
        <v>2039375</v>
      </c>
      <c r="AS30" s="186">
        <v>2217039</v>
      </c>
      <c r="AT30" s="186">
        <v>2334797</v>
      </c>
      <c r="AU30" s="186">
        <v>2639152</v>
      </c>
      <c r="AV30" s="12">
        <v>2709518</v>
      </c>
      <c r="AW30" s="12">
        <v>2748134</v>
      </c>
      <c r="AX30" s="24">
        <v>2993378</v>
      </c>
      <c r="AY30" s="24">
        <v>2874496</v>
      </c>
      <c r="AZ30" s="12">
        <v>3079404</v>
      </c>
      <c r="BA30" s="12">
        <v>3087946</v>
      </c>
      <c r="BB30" s="12">
        <v>3176246</v>
      </c>
      <c r="BC30" s="12">
        <v>3166663</v>
      </c>
      <c r="BD30" s="12">
        <v>3334743</v>
      </c>
      <c r="BE30" s="25">
        <v>3507770</v>
      </c>
      <c r="BF30" s="25">
        <v>3420671</v>
      </c>
      <c r="BG30" s="186">
        <v>3569824</v>
      </c>
      <c r="BH30" s="186">
        <v>3849135</v>
      </c>
      <c r="BI30" s="186">
        <v>4434356</v>
      </c>
      <c r="BJ30" s="186">
        <v>4918655</v>
      </c>
      <c r="BK30" s="186">
        <v>5090499</v>
      </c>
      <c r="BL30" s="186">
        <v>5147569</v>
      </c>
      <c r="BM30" s="186">
        <v>4712651</v>
      </c>
      <c r="BN30" s="186">
        <v>4837862</v>
      </c>
      <c r="BO30" s="186">
        <v>4857729</v>
      </c>
      <c r="BP30" s="186">
        <v>5516146</v>
      </c>
      <c r="BQ30" s="186">
        <v>6092893</v>
      </c>
      <c r="BR30" s="187">
        <v>6033331</v>
      </c>
      <c r="BS30" s="187">
        <v>6485563</v>
      </c>
      <c r="BT30" s="187">
        <v>6919035</v>
      </c>
      <c r="BU30" s="187">
        <v>7029026</v>
      </c>
      <c r="BV30" s="187">
        <v>7714451</v>
      </c>
      <c r="BW30" s="187">
        <v>8207524</v>
      </c>
      <c r="BX30" s="187">
        <v>7707502</v>
      </c>
      <c r="BY30" s="221">
        <f t="shared" si="40"/>
        <v>7.4955609098854348E-2</v>
      </c>
      <c r="BZ30" s="221">
        <f t="shared" si="40"/>
        <v>6.6836448894259451E-2</v>
      </c>
      <c r="CA30" s="222"/>
      <c r="CB30" s="1"/>
      <c r="CC30" s="1"/>
      <c r="CD30" s="1"/>
      <c r="CE30" s="1"/>
      <c r="CF30" s="1"/>
      <c r="CG30" s="1"/>
      <c r="CH30" s="1"/>
      <c r="CI30" s="1"/>
      <c r="CJ30" s="277"/>
      <c r="CK30" s="277"/>
      <c r="CL30" s="277"/>
      <c r="CM30" s="277"/>
      <c r="CN30" s="277"/>
      <c r="CO30" s="277"/>
      <c r="CP30" s="277"/>
      <c r="CQ30" s="277"/>
      <c r="CR30" s="277"/>
      <c r="CS30" s="277"/>
      <c r="CT30" s="277"/>
      <c r="CU30" s="277"/>
      <c r="CV30" s="277"/>
      <c r="CW30" s="277"/>
      <c r="CX30" s="277"/>
      <c r="CY30" s="277"/>
      <c r="CZ30" s="277"/>
      <c r="DA30" s="277"/>
      <c r="DB30" s="277"/>
      <c r="DC30" s="277"/>
      <c r="DD30" s="277"/>
      <c r="DE30" s="277"/>
      <c r="DF30" s="277"/>
      <c r="DG30" s="277"/>
      <c r="DH30" s="277"/>
      <c r="DI30" s="277"/>
      <c r="DJ30" s="277"/>
      <c r="DK30" s="277"/>
      <c r="DL30" s="277"/>
      <c r="DM30" s="277"/>
      <c r="DN30" s="277"/>
      <c r="DO30" s="277"/>
      <c r="DP30" s="277"/>
      <c r="DQ30" s="277"/>
      <c r="DR30" s="277"/>
      <c r="DS30" s="277"/>
      <c r="DT30" s="277"/>
      <c r="DU30" s="277"/>
      <c r="DV30" s="277"/>
      <c r="DW30" s="277"/>
      <c r="DX30" s="277"/>
      <c r="DY30" s="277"/>
      <c r="DZ30" s="277"/>
      <c r="EA30" s="277"/>
      <c r="EB30" s="277"/>
      <c r="EC30" s="277"/>
      <c r="ED30" s="277"/>
      <c r="EE30" s="277"/>
      <c r="EF30" s="277"/>
      <c r="EG30" s="277"/>
      <c r="EH30" s="277"/>
      <c r="EI30" s="277"/>
      <c r="EJ30" s="277"/>
      <c r="EK30" s="277"/>
      <c r="EL30" s="277"/>
      <c r="EM30" s="277"/>
      <c r="EN30" s="277"/>
      <c r="EO30" s="277"/>
      <c r="EP30" s="277"/>
      <c r="EQ30" s="277"/>
      <c r="ER30" s="277"/>
      <c r="ES30" s="277"/>
      <c r="ET30" s="277"/>
      <c r="EU30" s="277"/>
      <c r="EV30" s="277"/>
      <c r="EW30" s="277"/>
      <c r="EX30" s="277"/>
      <c r="EY30" s="277"/>
      <c r="EZ30" s="277"/>
      <c r="FA30" s="277"/>
      <c r="FB30" s="277"/>
      <c r="FC30" s="277"/>
      <c r="FD30" s="277"/>
      <c r="FE30" s="277"/>
      <c r="FF30" s="277"/>
      <c r="FG30" s="277"/>
      <c r="FH30" s="277"/>
      <c r="FI30" s="277"/>
      <c r="FJ30" s="277"/>
      <c r="FK30" s="277"/>
      <c r="FL30" s="277"/>
      <c r="FM30" s="277"/>
      <c r="FN30" s="277"/>
      <c r="FO30" s="277"/>
      <c r="FP30" s="277"/>
      <c r="FQ30" s="277"/>
      <c r="FR30" s="277"/>
      <c r="FS30" s="277"/>
      <c r="FT30" s="277"/>
      <c r="FU30" s="277"/>
      <c r="FV30" s="277"/>
      <c r="FW30" s="277"/>
      <c r="FX30" s="277"/>
      <c r="FY30" s="277"/>
      <c r="FZ30" s="277"/>
      <c r="GA30" s="277"/>
      <c r="GB30" s="277"/>
      <c r="GC30" s="277"/>
      <c r="GD30" s="277"/>
      <c r="GE30" s="277"/>
      <c r="GF30" s="277"/>
      <c r="GG30" s="277"/>
      <c r="GH30" s="277"/>
      <c r="GI30" s="277"/>
      <c r="GJ30" s="277"/>
      <c r="GK30" s="277"/>
      <c r="GL30" s="277"/>
      <c r="GM30" s="277"/>
      <c r="GN30" s="277"/>
      <c r="GO30" s="277"/>
      <c r="GP30" s="277"/>
      <c r="GQ30" s="277"/>
      <c r="GR30" s="277"/>
      <c r="GS30" s="277"/>
      <c r="GT30" s="277"/>
      <c r="GU30" s="277"/>
      <c r="GV30" s="277"/>
      <c r="GW30" s="277"/>
      <c r="GX30" s="277"/>
      <c r="GY30" s="277"/>
      <c r="GZ30" s="277"/>
      <c r="HA30" s="277"/>
      <c r="HB30" s="277"/>
      <c r="HC30" s="277"/>
      <c r="HD30" s="277"/>
      <c r="HE30" s="277"/>
      <c r="HF30" s="277"/>
      <c r="HG30" s="277"/>
      <c r="HH30" s="277"/>
      <c r="HI30" s="277"/>
      <c r="HJ30" s="277"/>
      <c r="HK30" s="277"/>
      <c r="HL30" s="277"/>
      <c r="HM30" s="277"/>
      <c r="HN30" s="277"/>
      <c r="HO30" s="277"/>
      <c r="HP30" s="277"/>
      <c r="HQ30" s="277"/>
      <c r="HR30" s="277"/>
      <c r="HS30" s="277"/>
      <c r="HT30" s="277"/>
      <c r="HU30" s="277"/>
      <c r="HV30" s="277"/>
      <c r="HW30" s="277"/>
      <c r="HX30" s="277"/>
      <c r="HY30" s="277"/>
      <c r="HZ30" s="277"/>
      <c r="IA30" s="277"/>
      <c r="IB30" s="277"/>
      <c r="IC30" s="277"/>
    </row>
    <row r="31" spans="1:237">
      <c r="A31" s="12" t="s">
        <v>33</v>
      </c>
      <c r="B31" s="186">
        <v>13256</v>
      </c>
      <c r="C31" s="186">
        <v>13467</v>
      </c>
      <c r="D31" s="186">
        <v>18172</v>
      </c>
      <c r="E31" s="186">
        <v>28776</v>
      </c>
      <c r="F31" s="186">
        <v>30052</v>
      </c>
      <c r="G31" s="186">
        <v>34121</v>
      </c>
      <c r="H31" s="186">
        <v>38288</v>
      </c>
      <c r="I31" s="186">
        <v>38765</v>
      </c>
      <c r="J31" s="186">
        <v>37593</v>
      </c>
      <c r="K31" s="186">
        <v>38032</v>
      </c>
      <c r="L31" s="186">
        <v>47539</v>
      </c>
      <c r="M31" s="186">
        <v>50714</v>
      </c>
      <c r="N31" s="186">
        <v>53278</v>
      </c>
      <c r="O31" s="186">
        <v>57596</v>
      </c>
      <c r="P31" s="186">
        <v>68999</v>
      </c>
      <c r="Q31" s="186">
        <v>69844</v>
      </c>
      <c r="R31" s="186">
        <v>71891</v>
      </c>
      <c r="S31" s="1">
        <v>76081</v>
      </c>
      <c r="T31" s="1">
        <v>83180</v>
      </c>
      <c r="U31" s="186">
        <v>92213</v>
      </c>
      <c r="V31" s="186">
        <v>119814</v>
      </c>
      <c r="W31" s="186">
        <v>128534</v>
      </c>
      <c r="X31" s="186">
        <v>136790</v>
      </c>
      <c r="Y31" s="186">
        <v>150532</v>
      </c>
      <c r="Z31" s="186">
        <v>155880</v>
      </c>
      <c r="AA31" s="186">
        <v>187003</v>
      </c>
      <c r="AB31" s="186">
        <v>200062</v>
      </c>
      <c r="AC31" s="186">
        <v>224918</v>
      </c>
      <c r="AD31" s="186">
        <v>256237</v>
      </c>
      <c r="AE31" s="186">
        <v>298069</v>
      </c>
      <c r="AF31" s="186">
        <v>328803</v>
      </c>
      <c r="AG31" s="186">
        <v>367823</v>
      </c>
      <c r="AH31" s="186">
        <v>420835</v>
      </c>
      <c r="AI31" s="186">
        <v>466371</v>
      </c>
      <c r="AJ31" s="186">
        <v>490346</v>
      </c>
      <c r="AK31" s="186">
        <v>536681</v>
      </c>
      <c r="AL31" s="186">
        <v>583822</v>
      </c>
      <c r="AM31" s="186">
        <v>620035</v>
      </c>
      <c r="AN31" s="186">
        <v>687244</v>
      </c>
      <c r="AO31" s="186">
        <v>733575</v>
      </c>
      <c r="AP31" s="186">
        <v>744739</v>
      </c>
      <c r="AQ31" s="186">
        <v>829698</v>
      </c>
      <c r="AR31" s="186">
        <v>906257</v>
      </c>
      <c r="AS31" s="186">
        <v>1035025</v>
      </c>
      <c r="AT31" s="186">
        <v>1138748</v>
      </c>
      <c r="AU31" s="186">
        <v>1204607</v>
      </c>
      <c r="AV31" s="12">
        <v>1396013</v>
      </c>
      <c r="AW31" s="12">
        <v>1446651</v>
      </c>
      <c r="AX31" s="24">
        <v>1608853</v>
      </c>
      <c r="AY31" s="24">
        <v>1733120</v>
      </c>
      <c r="AZ31" s="12">
        <v>1857006</v>
      </c>
      <c r="BA31" s="12">
        <v>1960515</v>
      </c>
      <c r="BB31" s="12">
        <v>2057378</v>
      </c>
      <c r="BC31" s="12">
        <v>2171127</v>
      </c>
      <c r="BD31" s="12">
        <v>2377251</v>
      </c>
      <c r="BE31" s="25">
        <v>2558098</v>
      </c>
      <c r="BF31" s="25">
        <v>2271075</v>
      </c>
      <c r="BG31" s="186">
        <v>2344344</v>
      </c>
      <c r="BH31" s="186">
        <v>2647790</v>
      </c>
      <c r="BI31" s="186">
        <v>2934459</v>
      </c>
      <c r="BJ31" s="186">
        <v>3142663</v>
      </c>
      <c r="BK31" s="186">
        <v>3536574</v>
      </c>
      <c r="BL31" s="186">
        <v>3651917</v>
      </c>
      <c r="BM31" s="186">
        <v>3171863</v>
      </c>
      <c r="BN31" s="186">
        <v>2951703</v>
      </c>
      <c r="BO31" s="186">
        <v>3261722</v>
      </c>
      <c r="BP31" s="186">
        <v>3374304</v>
      </c>
      <c r="BQ31" s="186">
        <v>3579093</v>
      </c>
      <c r="BR31" s="187">
        <v>3671715</v>
      </c>
      <c r="BS31" s="187">
        <v>3975445</v>
      </c>
      <c r="BT31" s="187">
        <v>4209514</v>
      </c>
      <c r="BU31" s="187">
        <v>4511208</v>
      </c>
      <c r="BV31" s="187">
        <v>4848359</v>
      </c>
      <c r="BW31" s="187">
        <v>4883696</v>
      </c>
      <c r="BX31" s="187">
        <v>5282551</v>
      </c>
      <c r="BY31" s="221">
        <f t="shared" si="40"/>
        <v>8.2721561994871601E-2</v>
      </c>
      <c r="BZ31" s="221">
        <f t="shared" si="40"/>
        <v>5.8878691567862212E-2</v>
      </c>
      <c r="CA31" s="222"/>
      <c r="CB31" s="1"/>
      <c r="CC31" s="1"/>
      <c r="CD31" s="1"/>
      <c r="CE31" s="1"/>
      <c r="CF31" s="1"/>
      <c r="CG31" s="1"/>
      <c r="CH31" s="1"/>
      <c r="CI31" s="1"/>
      <c r="CJ31" s="277"/>
      <c r="CK31" s="277"/>
      <c r="CL31" s="277"/>
      <c r="CM31" s="277"/>
      <c r="CN31" s="277"/>
      <c r="CO31" s="277"/>
      <c r="CP31" s="277"/>
      <c r="CQ31" s="277"/>
      <c r="CR31" s="277"/>
      <c r="CS31" s="277"/>
      <c r="CT31" s="277"/>
      <c r="CU31" s="277"/>
      <c r="CV31" s="277"/>
      <c r="CW31" s="277"/>
      <c r="CX31" s="277"/>
      <c r="CY31" s="277"/>
      <c r="CZ31" s="277"/>
      <c r="DA31" s="277"/>
      <c r="DB31" s="277"/>
      <c r="DC31" s="277"/>
      <c r="DD31" s="277"/>
      <c r="DE31" s="277"/>
      <c r="DF31" s="277"/>
      <c r="DG31" s="277"/>
      <c r="DH31" s="277"/>
      <c r="DI31" s="277"/>
      <c r="DJ31" s="277"/>
      <c r="DK31" s="277"/>
      <c r="DL31" s="277"/>
      <c r="DM31" s="277"/>
      <c r="DN31" s="277"/>
      <c r="DO31" s="277"/>
      <c r="DP31" s="277"/>
      <c r="DQ31" s="277"/>
      <c r="DR31" s="277"/>
      <c r="DS31" s="277"/>
      <c r="DT31" s="277"/>
      <c r="DU31" s="277"/>
      <c r="DV31" s="277"/>
      <c r="DW31" s="277"/>
      <c r="DX31" s="277"/>
      <c r="DY31" s="277"/>
      <c r="DZ31" s="277"/>
      <c r="EA31" s="277"/>
      <c r="EB31" s="277"/>
      <c r="EC31" s="277"/>
      <c r="ED31" s="277"/>
      <c r="EE31" s="277"/>
      <c r="EF31" s="277"/>
      <c r="EG31" s="277"/>
      <c r="EH31" s="277"/>
      <c r="EI31" s="277"/>
      <c r="EJ31" s="277"/>
      <c r="EK31" s="277"/>
      <c r="EL31" s="277"/>
      <c r="EM31" s="277"/>
      <c r="EN31" s="277"/>
      <c r="EO31" s="277"/>
      <c r="EP31" s="277"/>
      <c r="EQ31" s="277"/>
      <c r="ER31" s="277"/>
      <c r="ES31" s="277"/>
      <c r="ET31" s="277"/>
      <c r="EU31" s="277"/>
      <c r="EV31" s="277"/>
      <c r="EW31" s="277"/>
      <c r="EX31" s="277"/>
      <c r="EY31" s="277"/>
      <c r="EZ31" s="277"/>
      <c r="FA31" s="277"/>
      <c r="FB31" s="277"/>
      <c r="FC31" s="277"/>
      <c r="FD31" s="277"/>
      <c r="FE31" s="277"/>
      <c r="FF31" s="277"/>
      <c r="FG31" s="277"/>
      <c r="FH31" s="277"/>
      <c r="FI31" s="277"/>
      <c r="FJ31" s="277"/>
      <c r="FK31" s="277"/>
      <c r="FL31" s="277"/>
      <c r="FM31" s="277"/>
      <c r="FN31" s="277"/>
      <c r="FO31" s="277"/>
      <c r="FP31" s="277"/>
      <c r="FQ31" s="277"/>
      <c r="FR31" s="277"/>
      <c r="FS31" s="277"/>
      <c r="FT31" s="277"/>
      <c r="FU31" s="277"/>
      <c r="FV31" s="277"/>
      <c r="FW31" s="277"/>
      <c r="FX31" s="277"/>
      <c r="FY31" s="277"/>
      <c r="FZ31" s="277"/>
      <c r="GA31" s="277"/>
      <c r="GB31" s="277"/>
      <c r="GC31" s="277"/>
      <c r="GD31" s="277"/>
      <c r="GE31" s="277"/>
      <c r="GF31" s="277"/>
      <c r="GG31" s="277"/>
      <c r="GH31" s="277"/>
      <c r="GI31" s="277"/>
      <c r="GJ31" s="277"/>
      <c r="GK31" s="277"/>
      <c r="GL31" s="277"/>
      <c r="GM31" s="277"/>
      <c r="GN31" s="277"/>
      <c r="GO31" s="277"/>
      <c r="GP31" s="277"/>
      <c r="GQ31" s="277"/>
      <c r="GR31" s="277"/>
      <c r="GS31" s="277"/>
      <c r="GT31" s="277"/>
      <c r="GU31" s="277"/>
      <c r="GV31" s="277"/>
      <c r="GW31" s="277"/>
      <c r="GX31" s="277"/>
      <c r="GY31" s="277"/>
      <c r="GZ31" s="277"/>
      <c r="HA31" s="277"/>
      <c r="HB31" s="277"/>
      <c r="HC31" s="277"/>
      <c r="HD31" s="277"/>
      <c r="HE31" s="277"/>
      <c r="HF31" s="277"/>
      <c r="HG31" s="277"/>
      <c r="HH31" s="277"/>
      <c r="HI31" s="277"/>
      <c r="HJ31" s="277"/>
      <c r="HK31" s="277"/>
      <c r="HL31" s="277"/>
      <c r="HM31" s="277"/>
      <c r="HN31" s="277"/>
      <c r="HO31" s="277"/>
      <c r="HP31" s="277"/>
      <c r="HQ31" s="277"/>
      <c r="HR31" s="277"/>
      <c r="HS31" s="277"/>
      <c r="HT31" s="277"/>
      <c r="HU31" s="277"/>
      <c r="HV31" s="277"/>
      <c r="HW31" s="277"/>
      <c r="HX31" s="277"/>
      <c r="HY31" s="277"/>
      <c r="HZ31" s="277"/>
      <c r="IA31" s="277"/>
      <c r="IB31" s="277"/>
      <c r="IC31" s="277"/>
    </row>
    <row r="32" spans="1:237">
      <c r="A32" s="12" t="s">
        <v>34</v>
      </c>
      <c r="B32" s="186">
        <v>14337</v>
      </c>
      <c r="C32" s="186">
        <v>13889</v>
      </c>
      <c r="D32" s="186">
        <v>14395</v>
      </c>
      <c r="E32" s="186">
        <v>23312</v>
      </c>
      <c r="F32" s="186">
        <v>30149</v>
      </c>
      <c r="G32" s="186">
        <v>34771</v>
      </c>
      <c r="H32" s="186">
        <v>37332</v>
      </c>
      <c r="I32" s="186">
        <v>37406</v>
      </c>
      <c r="J32" s="186">
        <v>39351</v>
      </c>
      <c r="K32" s="186">
        <v>41581</v>
      </c>
      <c r="L32" s="186">
        <v>49255</v>
      </c>
      <c r="M32" s="186">
        <v>52632</v>
      </c>
      <c r="N32" s="186">
        <v>56508</v>
      </c>
      <c r="O32" s="186">
        <v>60396</v>
      </c>
      <c r="P32" s="186">
        <v>64868</v>
      </c>
      <c r="Q32" s="186">
        <v>68697</v>
      </c>
      <c r="R32" s="186">
        <v>71826</v>
      </c>
      <c r="S32" s="1">
        <v>73861</v>
      </c>
      <c r="T32" s="1">
        <v>75872</v>
      </c>
      <c r="U32" s="186">
        <v>79560</v>
      </c>
      <c r="V32" s="186">
        <v>91198</v>
      </c>
      <c r="W32" s="186">
        <v>92823</v>
      </c>
      <c r="X32" s="186">
        <v>104973</v>
      </c>
      <c r="Y32" s="186">
        <v>111822</v>
      </c>
      <c r="Z32" s="186">
        <v>128823</v>
      </c>
      <c r="AA32" s="186">
        <v>135840</v>
      </c>
      <c r="AB32" s="186">
        <v>182817</v>
      </c>
      <c r="AC32" s="186">
        <v>187156</v>
      </c>
      <c r="AD32" s="186">
        <v>219984</v>
      </c>
      <c r="AE32" s="186">
        <v>232712</v>
      </c>
      <c r="AF32" s="186">
        <v>277745</v>
      </c>
      <c r="AG32" s="186">
        <v>312399</v>
      </c>
      <c r="AH32" s="186">
        <v>338256</v>
      </c>
      <c r="AI32" s="186">
        <v>400553</v>
      </c>
      <c r="AJ32" s="186">
        <v>435751</v>
      </c>
      <c r="AK32" s="186">
        <v>465010</v>
      </c>
      <c r="AL32" s="186">
        <v>529247</v>
      </c>
      <c r="AM32" s="186">
        <v>513658</v>
      </c>
      <c r="AN32" s="186">
        <v>583341</v>
      </c>
      <c r="AO32" s="186">
        <v>640750</v>
      </c>
      <c r="AP32" s="186">
        <v>617108</v>
      </c>
      <c r="AQ32" s="186">
        <v>595844</v>
      </c>
      <c r="AR32" s="186">
        <v>714960</v>
      </c>
      <c r="AS32" s="186">
        <v>727969</v>
      </c>
      <c r="AT32" s="186">
        <v>857685</v>
      </c>
      <c r="AU32" s="186">
        <v>817679</v>
      </c>
      <c r="AV32" s="12">
        <v>1034876</v>
      </c>
      <c r="AW32" s="12">
        <v>1129966</v>
      </c>
      <c r="AX32" s="24">
        <v>1160867</v>
      </c>
      <c r="AY32" s="24">
        <v>1214152</v>
      </c>
      <c r="AZ32" s="12">
        <v>1211162</v>
      </c>
      <c r="BA32" s="12">
        <v>1308855</v>
      </c>
      <c r="BB32" s="12">
        <v>1327652</v>
      </c>
      <c r="BC32" s="12">
        <v>1345730</v>
      </c>
      <c r="BD32" s="12">
        <v>1410760</v>
      </c>
      <c r="BE32" s="25">
        <v>1495810</v>
      </c>
      <c r="BF32" s="25">
        <v>1442731</v>
      </c>
      <c r="BG32" s="186">
        <v>1487019</v>
      </c>
      <c r="BH32" s="186">
        <v>1625692</v>
      </c>
      <c r="BI32" s="186">
        <v>1875545</v>
      </c>
      <c r="BJ32" s="186">
        <v>2126324</v>
      </c>
      <c r="BK32" s="186">
        <v>2319992</v>
      </c>
      <c r="BL32" s="186">
        <v>2457929</v>
      </c>
      <c r="BM32" s="186">
        <v>2407400</v>
      </c>
      <c r="BN32" s="186">
        <v>2142809</v>
      </c>
      <c r="BO32" s="186">
        <v>2303516</v>
      </c>
      <c r="BP32" s="186">
        <v>2459324</v>
      </c>
      <c r="BQ32" s="186">
        <v>2644610</v>
      </c>
      <c r="BR32" s="187">
        <v>2655553</v>
      </c>
      <c r="BS32" s="187">
        <v>2843465</v>
      </c>
      <c r="BT32" s="187">
        <v>2627943</v>
      </c>
      <c r="BU32" s="187">
        <v>2654444</v>
      </c>
      <c r="BV32" s="187">
        <v>3003980</v>
      </c>
      <c r="BW32" s="187">
        <v>3168557</v>
      </c>
      <c r="BX32" s="187">
        <v>3168411</v>
      </c>
      <c r="BY32" s="221">
        <f t="shared" si="40"/>
        <v>7.0761909101418802E-2</v>
      </c>
      <c r="BZ32" s="221">
        <f t="shared" si="40"/>
        <v>-7.5795552257544932E-2</v>
      </c>
      <c r="CA32" s="222"/>
      <c r="CB32" s="1"/>
      <c r="CC32" s="1"/>
      <c r="CD32" s="1"/>
      <c r="CE32" s="1"/>
      <c r="CF32" s="1"/>
      <c r="CG32" s="1"/>
      <c r="CH32" s="1"/>
      <c r="CI32" s="1"/>
      <c r="CJ32" s="277"/>
      <c r="CK32" s="277"/>
      <c r="CL32" s="277"/>
      <c r="CM32" s="277"/>
      <c r="CN32" s="277"/>
      <c r="CO32" s="277"/>
      <c r="CP32" s="277"/>
      <c r="CQ32" s="277"/>
      <c r="CR32" s="277"/>
      <c r="CS32" s="277"/>
      <c r="CT32" s="277"/>
      <c r="CU32" s="277"/>
      <c r="CV32" s="277"/>
      <c r="CW32" s="277"/>
      <c r="CX32" s="277"/>
      <c r="CY32" s="277"/>
      <c r="CZ32" s="277"/>
      <c r="DA32" s="277"/>
      <c r="DB32" s="277"/>
      <c r="DC32" s="277"/>
      <c r="DD32" s="277"/>
      <c r="DE32" s="277"/>
      <c r="DF32" s="277"/>
      <c r="DG32" s="277"/>
      <c r="DH32" s="277"/>
      <c r="DI32" s="277"/>
      <c r="DJ32" s="277"/>
      <c r="DK32" s="277"/>
      <c r="DL32" s="277"/>
      <c r="DM32" s="277"/>
      <c r="DN32" s="277"/>
      <c r="DO32" s="277"/>
      <c r="DP32" s="277"/>
      <c r="DQ32" s="277"/>
      <c r="DR32" s="277"/>
      <c r="DS32" s="277"/>
      <c r="DT32" s="277"/>
      <c r="DU32" s="277"/>
      <c r="DV32" s="277"/>
      <c r="DW32" s="277"/>
      <c r="DX32" s="277"/>
      <c r="DY32" s="277"/>
      <c r="DZ32" s="277"/>
      <c r="EA32" s="277"/>
      <c r="EB32" s="277"/>
      <c r="EC32" s="277"/>
      <c r="ED32" s="277"/>
      <c r="EE32" s="277"/>
      <c r="EF32" s="277"/>
      <c r="EG32" s="277"/>
      <c r="EH32" s="277"/>
      <c r="EI32" s="277"/>
      <c r="EJ32" s="277"/>
      <c r="EK32" s="277"/>
      <c r="EL32" s="277"/>
      <c r="EM32" s="277"/>
      <c r="EN32" s="277"/>
      <c r="EO32" s="277"/>
      <c r="EP32" s="277"/>
      <c r="EQ32" s="277"/>
      <c r="ER32" s="277"/>
      <c r="ES32" s="277"/>
      <c r="ET32" s="277"/>
      <c r="EU32" s="277"/>
      <c r="EV32" s="277"/>
      <c r="EW32" s="277"/>
      <c r="EX32" s="277"/>
      <c r="EY32" s="277"/>
      <c r="EZ32" s="277"/>
      <c r="FA32" s="277"/>
      <c r="FB32" s="277"/>
      <c r="FC32" s="277"/>
      <c r="FD32" s="277"/>
      <c r="FE32" s="277"/>
      <c r="FF32" s="277"/>
      <c r="FG32" s="277"/>
      <c r="FH32" s="277"/>
      <c r="FI32" s="277"/>
      <c r="FJ32" s="277"/>
      <c r="FK32" s="277"/>
      <c r="FL32" s="277"/>
      <c r="FM32" s="277"/>
      <c r="FN32" s="277"/>
      <c r="FO32" s="277"/>
      <c r="FP32" s="277"/>
      <c r="FQ32" s="277"/>
      <c r="FR32" s="277"/>
      <c r="FS32" s="277"/>
      <c r="FT32" s="277"/>
      <c r="FU32" s="277"/>
      <c r="FV32" s="277"/>
      <c r="FW32" s="277"/>
      <c r="FX32" s="277"/>
      <c r="FY32" s="277"/>
      <c r="FZ32" s="277"/>
      <c r="GA32" s="277"/>
      <c r="GB32" s="277"/>
      <c r="GC32" s="277"/>
      <c r="GD32" s="277"/>
      <c r="GE32" s="277"/>
      <c r="GF32" s="277"/>
      <c r="GG32" s="277"/>
      <c r="GH32" s="277"/>
      <c r="GI32" s="277"/>
      <c r="GJ32" s="277"/>
      <c r="GK32" s="277"/>
      <c r="GL32" s="277"/>
      <c r="GM32" s="277"/>
      <c r="GN32" s="277"/>
      <c r="GO32" s="277"/>
      <c r="GP32" s="277"/>
      <c r="GQ32" s="277"/>
      <c r="GR32" s="277"/>
      <c r="GS32" s="277"/>
      <c r="GT32" s="277"/>
      <c r="GU32" s="277"/>
      <c r="GV32" s="277"/>
      <c r="GW32" s="277"/>
      <c r="GX32" s="277"/>
      <c r="GY32" s="277"/>
      <c r="GZ32" s="277"/>
      <c r="HA32" s="277"/>
      <c r="HB32" s="277"/>
      <c r="HC32" s="277"/>
      <c r="HD32" s="277"/>
      <c r="HE32" s="277"/>
      <c r="HF32" s="277"/>
      <c r="HG32" s="277"/>
      <c r="HH32" s="277"/>
      <c r="HI32" s="277"/>
      <c r="HJ32" s="277"/>
      <c r="HK32" s="277"/>
      <c r="HL32" s="277"/>
      <c r="HM32" s="277"/>
      <c r="HN32" s="277"/>
      <c r="HO32" s="277"/>
      <c r="HP32" s="277"/>
      <c r="HQ32" s="277"/>
      <c r="HR32" s="277"/>
      <c r="HS32" s="277"/>
      <c r="HT32" s="277"/>
      <c r="HU32" s="277"/>
      <c r="HV32" s="277"/>
      <c r="HW32" s="277"/>
      <c r="HX32" s="277"/>
      <c r="HY32" s="277"/>
      <c r="HZ32" s="277"/>
      <c r="IA32" s="277"/>
      <c r="IB32" s="277"/>
      <c r="IC32" s="277"/>
    </row>
    <row r="33" spans="1:87">
      <c r="A33" s="12" t="s">
        <v>35</v>
      </c>
      <c r="B33" s="186">
        <v>4649</v>
      </c>
      <c r="C33" s="186">
        <v>4496</v>
      </c>
      <c r="D33" s="186">
        <v>5375</v>
      </c>
      <c r="E33" s="186">
        <v>8717</v>
      </c>
      <c r="F33" s="186">
        <v>10953</v>
      </c>
      <c r="G33" s="186">
        <v>13040</v>
      </c>
      <c r="H33" s="186">
        <v>14299</v>
      </c>
      <c r="I33" s="186">
        <v>16804</v>
      </c>
      <c r="J33" s="186">
        <v>17848</v>
      </c>
      <c r="K33" s="186">
        <v>20396</v>
      </c>
      <c r="L33" s="186">
        <v>29203</v>
      </c>
      <c r="M33" s="186">
        <v>35267</v>
      </c>
      <c r="N33" s="186">
        <v>36854</v>
      </c>
      <c r="O33" s="186">
        <v>38723</v>
      </c>
      <c r="P33" s="186">
        <v>44885</v>
      </c>
      <c r="Q33" s="186">
        <v>48028</v>
      </c>
      <c r="R33" s="186">
        <v>56599</v>
      </c>
      <c r="S33" s="1">
        <v>67926</v>
      </c>
      <c r="T33" s="1">
        <v>73709</v>
      </c>
      <c r="U33" s="186">
        <v>77166</v>
      </c>
      <c r="V33" s="186">
        <v>84256</v>
      </c>
      <c r="W33" s="186">
        <v>87236</v>
      </c>
      <c r="X33" s="186">
        <v>103528</v>
      </c>
      <c r="Y33" s="186">
        <v>125561</v>
      </c>
      <c r="Z33" s="186">
        <v>149128</v>
      </c>
      <c r="AA33" s="186">
        <v>172517</v>
      </c>
      <c r="AB33" s="186">
        <v>180871</v>
      </c>
      <c r="AC33" s="186">
        <v>212871</v>
      </c>
      <c r="AD33" s="186">
        <v>251415</v>
      </c>
      <c r="AE33" s="186">
        <v>266819</v>
      </c>
      <c r="AF33" s="186">
        <v>293921</v>
      </c>
      <c r="AG33" s="186">
        <v>329069</v>
      </c>
      <c r="AH33" s="186">
        <v>390599</v>
      </c>
      <c r="AI33" s="186">
        <v>462586</v>
      </c>
      <c r="AJ33" s="186">
        <v>476604</v>
      </c>
      <c r="AK33" s="186">
        <v>515303</v>
      </c>
      <c r="AL33" s="186">
        <v>745460</v>
      </c>
      <c r="AM33" s="186">
        <v>779338</v>
      </c>
      <c r="AN33" s="186">
        <v>861115</v>
      </c>
      <c r="AO33" s="186">
        <v>940622</v>
      </c>
      <c r="AP33" s="186">
        <v>1048301</v>
      </c>
      <c r="AQ33" s="186">
        <v>1131312</v>
      </c>
      <c r="AR33" s="186">
        <v>1223213</v>
      </c>
      <c r="AS33" s="186">
        <v>1356233</v>
      </c>
      <c r="AT33" s="186">
        <v>1583282</v>
      </c>
      <c r="AU33" s="186">
        <v>1682602</v>
      </c>
      <c r="AV33" s="12">
        <v>1823376</v>
      </c>
      <c r="AW33" s="12">
        <v>2180940</v>
      </c>
      <c r="AX33" s="24">
        <v>2380709</v>
      </c>
      <c r="AY33" s="24">
        <v>2698343</v>
      </c>
      <c r="AZ33" s="12">
        <v>2895346</v>
      </c>
      <c r="BA33" s="12">
        <v>3044548</v>
      </c>
      <c r="BB33" s="12">
        <v>3113000</v>
      </c>
      <c r="BC33" s="12">
        <v>3430007</v>
      </c>
      <c r="BD33" s="12">
        <v>3717255</v>
      </c>
      <c r="BE33" s="25">
        <v>3832227</v>
      </c>
      <c r="BF33" s="25">
        <v>3945329</v>
      </c>
      <c r="BG33" s="186">
        <v>4129137</v>
      </c>
      <c r="BH33" s="186">
        <v>4716660</v>
      </c>
      <c r="BI33" s="186">
        <v>5670169</v>
      </c>
      <c r="BJ33" s="186">
        <v>6152980</v>
      </c>
      <c r="BK33" s="186">
        <v>6304752</v>
      </c>
      <c r="BL33" s="186">
        <v>6148455</v>
      </c>
      <c r="BM33" s="186">
        <v>5611626</v>
      </c>
      <c r="BN33" s="186">
        <v>5835963</v>
      </c>
      <c r="BO33" s="186">
        <v>6332128</v>
      </c>
      <c r="BP33" s="186">
        <v>6775112</v>
      </c>
      <c r="BQ33" s="186">
        <v>7026626</v>
      </c>
      <c r="BR33" s="187">
        <v>7143169</v>
      </c>
      <c r="BS33" s="187">
        <v>7532989</v>
      </c>
      <c r="BT33" s="187">
        <v>8025046</v>
      </c>
      <c r="BU33" s="187">
        <v>8624618</v>
      </c>
      <c r="BV33" s="187">
        <v>9157036</v>
      </c>
      <c r="BW33" s="187">
        <v>9744547</v>
      </c>
      <c r="BX33" s="187">
        <v>9452840</v>
      </c>
      <c r="BY33" s="221">
        <f t="shared" si="40"/>
        <v>5.45724173682577E-2</v>
      </c>
      <c r="BZ33" s="221">
        <f t="shared" si="40"/>
        <v>6.5320286542300807E-2</v>
      </c>
      <c r="CA33" s="222"/>
      <c r="CB33" s="1"/>
      <c r="CC33" s="1"/>
      <c r="CD33" s="1"/>
      <c r="CE33" s="1"/>
      <c r="CF33" s="1"/>
      <c r="CG33" s="1"/>
      <c r="CH33" s="1"/>
      <c r="CI33" s="1"/>
    </row>
    <row r="34" spans="1:87">
      <c r="A34" s="12" t="s">
        <v>36</v>
      </c>
      <c r="B34" s="186">
        <v>18299</v>
      </c>
      <c r="C34" s="186">
        <v>20468</v>
      </c>
      <c r="D34" s="186">
        <v>27120</v>
      </c>
      <c r="E34" s="186">
        <v>38409</v>
      </c>
      <c r="F34" s="186">
        <v>51070</v>
      </c>
      <c r="G34" s="186">
        <v>59648</v>
      </c>
      <c r="H34" s="186">
        <v>64662</v>
      </c>
      <c r="I34" s="186">
        <v>70368</v>
      </c>
      <c r="J34" s="186">
        <v>74049</v>
      </c>
      <c r="K34" s="186">
        <v>80210</v>
      </c>
      <c r="L34" s="186">
        <v>89264</v>
      </c>
      <c r="M34" s="186">
        <v>97114</v>
      </c>
      <c r="N34" s="186">
        <v>105732</v>
      </c>
      <c r="O34" s="186">
        <v>113400</v>
      </c>
      <c r="P34" s="186">
        <v>123206</v>
      </c>
      <c r="Q34" s="186">
        <v>124249</v>
      </c>
      <c r="R34" s="186">
        <v>137172</v>
      </c>
      <c r="S34" s="1">
        <v>148983</v>
      </c>
      <c r="T34" s="28">
        <v>172782</v>
      </c>
      <c r="U34" s="186">
        <v>188445</v>
      </c>
      <c r="V34" s="186">
        <v>201911</v>
      </c>
      <c r="W34" s="186">
        <v>205765</v>
      </c>
      <c r="X34" s="186">
        <v>217137</v>
      </c>
      <c r="Y34" s="186">
        <v>237423</v>
      </c>
      <c r="Z34" s="186">
        <v>273466</v>
      </c>
      <c r="AA34" s="186">
        <v>317936</v>
      </c>
      <c r="AB34" s="186">
        <v>356373</v>
      </c>
      <c r="AC34" s="186">
        <v>386671</v>
      </c>
      <c r="AD34" s="186">
        <v>437674</v>
      </c>
      <c r="AE34" s="186">
        <v>519551</v>
      </c>
      <c r="AF34" s="186">
        <v>575071</v>
      </c>
      <c r="AG34" s="186">
        <v>597604</v>
      </c>
      <c r="AH34" s="186">
        <v>761076</v>
      </c>
      <c r="AI34" s="186">
        <v>845391</v>
      </c>
      <c r="AJ34" s="186">
        <v>926048</v>
      </c>
      <c r="AK34" s="186">
        <v>1179280</v>
      </c>
      <c r="AL34" s="186">
        <v>1226543</v>
      </c>
      <c r="AM34" s="186">
        <v>1165975</v>
      </c>
      <c r="AN34" s="186">
        <v>1377444</v>
      </c>
      <c r="AO34" s="186">
        <v>1440312</v>
      </c>
      <c r="AP34" s="186">
        <v>1462123</v>
      </c>
      <c r="AQ34" s="186">
        <v>1601736</v>
      </c>
      <c r="AR34" s="186">
        <v>1793387</v>
      </c>
      <c r="AS34" s="186">
        <v>1892961</v>
      </c>
      <c r="AT34" s="186">
        <v>2014040</v>
      </c>
      <c r="AU34" s="186">
        <v>2085690</v>
      </c>
      <c r="AV34" s="12">
        <v>2237656</v>
      </c>
      <c r="AW34" s="12">
        <v>2486686</v>
      </c>
      <c r="AX34" s="24">
        <v>2733322</v>
      </c>
      <c r="AY34" s="24">
        <v>2844484</v>
      </c>
      <c r="AZ34" s="12">
        <v>3060637</v>
      </c>
      <c r="BA34" s="12">
        <v>3363571</v>
      </c>
      <c r="BB34" s="12">
        <v>3574537</v>
      </c>
      <c r="BC34" s="12">
        <v>3454440</v>
      </c>
      <c r="BD34" s="12">
        <v>3743178</v>
      </c>
      <c r="BE34" s="25">
        <v>4002246</v>
      </c>
      <c r="BF34" s="25">
        <v>3628055</v>
      </c>
      <c r="BG34" s="186">
        <v>3607156</v>
      </c>
      <c r="BH34" s="186">
        <v>4001780</v>
      </c>
      <c r="BI34" s="186">
        <v>4478321</v>
      </c>
      <c r="BJ34" s="186">
        <v>5110683</v>
      </c>
      <c r="BK34" s="186">
        <v>5527217</v>
      </c>
      <c r="BL34" s="186">
        <v>5211507</v>
      </c>
      <c r="BM34" s="186">
        <v>4828959</v>
      </c>
      <c r="BN34" s="186">
        <v>4413988</v>
      </c>
      <c r="BO34" s="186">
        <v>4980115</v>
      </c>
      <c r="BP34" s="186">
        <v>5162396</v>
      </c>
      <c r="BQ34" s="186">
        <v>5201580</v>
      </c>
      <c r="BR34" s="187">
        <v>5757432</v>
      </c>
      <c r="BS34" s="187">
        <v>6009443</v>
      </c>
      <c r="BT34" s="187">
        <v>5462107</v>
      </c>
      <c r="BU34" s="187">
        <v>5776271</v>
      </c>
      <c r="BV34" s="187">
        <v>5539329</v>
      </c>
      <c r="BW34" s="187">
        <v>7427647</v>
      </c>
      <c r="BX34" s="187">
        <v>7150005</v>
      </c>
      <c r="BY34" s="221">
        <f t="shared" si="40"/>
        <v>4.3771424482303915E-2</v>
      </c>
      <c r="BZ34" s="221">
        <f t="shared" si="40"/>
        <v>-9.1079322992164161E-2</v>
      </c>
      <c r="CA34" s="222"/>
      <c r="CB34" s="1"/>
      <c r="CC34" s="1"/>
      <c r="CD34" s="1"/>
      <c r="CE34" s="1"/>
      <c r="CF34" s="1"/>
      <c r="CG34" s="1"/>
      <c r="CH34" s="1"/>
      <c r="CI34" s="1"/>
    </row>
    <row r="35" spans="1:87">
      <c r="A35" s="12" t="s">
        <v>37</v>
      </c>
      <c r="B35" s="186">
        <v>36116</v>
      </c>
      <c r="C35" s="186">
        <v>38125</v>
      </c>
      <c r="D35" s="186">
        <v>52094</v>
      </c>
      <c r="E35" s="186">
        <v>86114</v>
      </c>
      <c r="F35" s="186">
        <v>99829</v>
      </c>
      <c r="G35" s="186">
        <v>109718</v>
      </c>
      <c r="H35" s="186">
        <v>128340</v>
      </c>
      <c r="I35" s="186">
        <v>129779</v>
      </c>
      <c r="J35" s="186">
        <v>126634</v>
      </c>
      <c r="K35" s="186">
        <v>129828</v>
      </c>
      <c r="L35" s="186">
        <v>161812</v>
      </c>
      <c r="M35" s="186">
        <v>193985</v>
      </c>
      <c r="N35" s="186">
        <v>184977</v>
      </c>
      <c r="O35" s="186">
        <v>176538</v>
      </c>
      <c r="P35" s="186">
        <v>208283</v>
      </c>
      <c r="Q35" s="186">
        <v>200030</v>
      </c>
      <c r="R35" s="186">
        <v>212685</v>
      </c>
      <c r="S35" s="1">
        <v>225474</v>
      </c>
      <c r="T35" s="1">
        <v>255123</v>
      </c>
      <c r="U35" s="186">
        <v>279054</v>
      </c>
      <c r="V35" s="186">
        <v>299988</v>
      </c>
      <c r="W35" s="186">
        <v>322742</v>
      </c>
      <c r="X35" s="186">
        <v>324797</v>
      </c>
      <c r="Y35" s="186">
        <v>405808</v>
      </c>
      <c r="Z35" s="186">
        <v>430686</v>
      </c>
      <c r="AA35" s="186">
        <v>444218</v>
      </c>
      <c r="AB35" s="186">
        <v>507914</v>
      </c>
      <c r="AC35" s="186">
        <v>596496</v>
      </c>
      <c r="AD35" s="186">
        <v>701616</v>
      </c>
      <c r="AE35" s="186">
        <v>793010</v>
      </c>
      <c r="AF35" s="186">
        <v>825805</v>
      </c>
      <c r="AG35" s="186">
        <v>973145</v>
      </c>
      <c r="AH35" s="186">
        <v>1158879</v>
      </c>
      <c r="AI35" s="186">
        <v>1384493</v>
      </c>
      <c r="AJ35" s="186">
        <v>1455352</v>
      </c>
      <c r="AK35" s="186">
        <v>1608423</v>
      </c>
      <c r="AL35" s="186">
        <v>1552313</v>
      </c>
      <c r="AM35" s="186">
        <v>1783680</v>
      </c>
      <c r="AN35" s="186">
        <v>1850523</v>
      </c>
      <c r="AO35" s="186">
        <v>1982956</v>
      </c>
      <c r="AP35" s="186">
        <v>1931346</v>
      </c>
      <c r="AQ35" s="186">
        <v>2235073</v>
      </c>
      <c r="AR35" s="186">
        <v>2110963</v>
      </c>
      <c r="AS35" s="186">
        <v>2586262</v>
      </c>
      <c r="AT35" s="186">
        <v>2785890</v>
      </c>
      <c r="AU35" s="186">
        <v>3029829</v>
      </c>
      <c r="AV35" s="12">
        <v>3322287</v>
      </c>
      <c r="AW35" s="12">
        <v>3658245</v>
      </c>
      <c r="AX35" s="24">
        <v>4039416</v>
      </c>
      <c r="AY35" s="24">
        <v>4286038</v>
      </c>
      <c r="AZ35" s="12">
        <v>4351035</v>
      </c>
      <c r="BA35" s="12">
        <v>4946304</v>
      </c>
      <c r="BB35" s="12">
        <v>4999091</v>
      </c>
      <c r="BC35" s="12">
        <v>5341403</v>
      </c>
      <c r="BD35" s="12">
        <v>5945675</v>
      </c>
      <c r="BE35" s="12">
        <v>5892963</v>
      </c>
      <c r="BF35" s="12">
        <v>5163687</v>
      </c>
      <c r="BG35" s="186">
        <v>5701691</v>
      </c>
      <c r="BH35" s="186">
        <v>6103071</v>
      </c>
      <c r="BI35" s="186">
        <v>6522665</v>
      </c>
      <c r="BJ35" s="186">
        <v>7590306</v>
      </c>
      <c r="BK35" s="186">
        <v>7742862</v>
      </c>
      <c r="BL35" s="186">
        <v>7487873</v>
      </c>
      <c r="BM35" s="186">
        <v>7623836</v>
      </c>
      <c r="BN35" s="186">
        <v>7475135</v>
      </c>
      <c r="BO35" s="186">
        <v>8112049</v>
      </c>
      <c r="BP35" s="186">
        <v>8728095</v>
      </c>
      <c r="BQ35" s="186">
        <v>9160887</v>
      </c>
      <c r="BR35" s="187">
        <v>9683640</v>
      </c>
      <c r="BS35" s="187">
        <v>10575165</v>
      </c>
      <c r="BT35" s="187">
        <v>11043311</v>
      </c>
      <c r="BU35" s="187">
        <v>11914567</v>
      </c>
      <c r="BV35" s="187">
        <v>12640306</v>
      </c>
      <c r="BW35" s="187">
        <v>13959589</v>
      </c>
      <c r="BX35" s="187">
        <v>12774909</v>
      </c>
      <c r="BY35" s="221">
        <f t="shared" si="40"/>
        <v>9.206507057263591E-2</v>
      </c>
      <c r="BZ35" s="221">
        <f t="shared" si="40"/>
        <v>4.4268434582344578E-2</v>
      </c>
      <c r="CA35" s="222"/>
      <c r="CB35" s="1"/>
      <c r="CC35" s="1"/>
      <c r="CD35" s="1"/>
      <c r="CE35" s="1"/>
      <c r="CF35" s="1"/>
      <c r="CG35" s="1"/>
      <c r="CH35" s="1"/>
      <c r="CI35" s="1"/>
    </row>
    <row r="36" spans="1:87">
      <c r="A36" s="12" t="s">
        <v>38</v>
      </c>
      <c r="B36" s="186">
        <v>20623</v>
      </c>
      <c r="C36" s="186">
        <v>22548</v>
      </c>
      <c r="D36" s="186">
        <v>26181</v>
      </c>
      <c r="E36" s="186">
        <v>39051</v>
      </c>
      <c r="F36" s="186">
        <v>43613</v>
      </c>
      <c r="G36" s="186">
        <v>49948</v>
      </c>
      <c r="H36" s="186">
        <v>54380</v>
      </c>
      <c r="I36" s="186">
        <v>49805</v>
      </c>
      <c r="J36" s="186">
        <v>56707</v>
      </c>
      <c r="K36" s="186">
        <v>54964</v>
      </c>
      <c r="L36" s="186">
        <v>68627</v>
      </c>
      <c r="M36" s="186">
        <v>76746</v>
      </c>
      <c r="N36" s="186">
        <v>79061</v>
      </c>
      <c r="O36" s="186">
        <v>83306</v>
      </c>
      <c r="P36" s="186">
        <v>100405</v>
      </c>
      <c r="Q36" s="186">
        <v>102071</v>
      </c>
      <c r="R36" s="186">
        <v>115931</v>
      </c>
      <c r="S36" s="1">
        <v>122112</v>
      </c>
      <c r="T36" s="1">
        <v>136005</v>
      </c>
      <c r="U36" s="186">
        <v>147520</v>
      </c>
      <c r="V36" s="186">
        <v>168192</v>
      </c>
      <c r="W36" s="186">
        <v>175438</v>
      </c>
      <c r="X36" s="186">
        <v>183511</v>
      </c>
      <c r="Y36" s="186">
        <v>203314</v>
      </c>
      <c r="Z36" s="186">
        <v>251596</v>
      </c>
      <c r="AA36" s="186">
        <v>268892</v>
      </c>
      <c r="AB36" s="186">
        <v>307915</v>
      </c>
      <c r="AC36" s="186">
        <v>359486</v>
      </c>
      <c r="AD36" s="186">
        <v>363095</v>
      </c>
      <c r="AE36" s="186">
        <v>398801</v>
      </c>
      <c r="AF36" s="186">
        <v>474572</v>
      </c>
      <c r="AG36" s="186">
        <v>531276</v>
      </c>
      <c r="AH36" s="186">
        <v>605961</v>
      </c>
      <c r="AI36" s="186">
        <v>694907</v>
      </c>
      <c r="AJ36" s="186">
        <v>785755</v>
      </c>
      <c r="AK36" s="186">
        <v>849148</v>
      </c>
      <c r="AL36" s="186">
        <v>950869</v>
      </c>
      <c r="AM36" s="186">
        <v>974098</v>
      </c>
      <c r="AN36" s="186">
        <v>1196687</v>
      </c>
      <c r="AO36" s="186">
        <v>1323699</v>
      </c>
      <c r="AP36" s="186">
        <v>1364835</v>
      </c>
      <c r="AQ36" s="186">
        <v>1438325</v>
      </c>
      <c r="AR36" s="186">
        <v>1602093</v>
      </c>
      <c r="AS36" s="186">
        <v>1623563</v>
      </c>
      <c r="AT36" s="186">
        <v>1767991</v>
      </c>
      <c r="AU36" s="186">
        <v>1860817</v>
      </c>
      <c r="AV36" s="12">
        <v>1987793</v>
      </c>
      <c r="AW36" s="12">
        <v>2211541</v>
      </c>
      <c r="AX36" s="24">
        <v>2415880</v>
      </c>
      <c r="AY36" s="24">
        <v>2675502</v>
      </c>
      <c r="AZ36" s="12">
        <v>2905128</v>
      </c>
      <c r="BA36" s="12">
        <v>3145004</v>
      </c>
      <c r="BB36" s="12">
        <v>3497935</v>
      </c>
      <c r="BC36" s="12">
        <v>3653782</v>
      </c>
      <c r="BD36" s="12">
        <v>3978697</v>
      </c>
      <c r="BE36" s="12">
        <v>4072968</v>
      </c>
      <c r="BF36" s="12">
        <v>3925382</v>
      </c>
      <c r="BG36" s="186">
        <v>3954815</v>
      </c>
      <c r="BH36" s="186">
        <v>4195962</v>
      </c>
      <c r="BI36" s="186">
        <v>4703330</v>
      </c>
      <c r="BJ36" s="186">
        <v>5461647</v>
      </c>
      <c r="BK36" s="186">
        <v>6075590</v>
      </c>
      <c r="BL36" s="186">
        <v>6109256</v>
      </c>
      <c r="BM36" s="186">
        <v>5422858</v>
      </c>
      <c r="BN36" s="186">
        <v>5092415</v>
      </c>
      <c r="BO36" s="186">
        <v>5475904</v>
      </c>
      <c r="BP36" s="186">
        <v>5809955</v>
      </c>
      <c r="BQ36" s="186">
        <v>6328912</v>
      </c>
      <c r="BR36" s="187">
        <v>6312489</v>
      </c>
      <c r="BS36" s="187">
        <v>6703356</v>
      </c>
      <c r="BT36" s="187">
        <v>7082961</v>
      </c>
      <c r="BU36" s="187">
        <v>7832889</v>
      </c>
      <c r="BV36" s="187">
        <v>9414073</v>
      </c>
      <c r="BW36" s="187">
        <v>9968215</v>
      </c>
      <c r="BX36" s="187">
        <v>8731412</v>
      </c>
      <c r="BY36" s="221">
        <f t="shared" si="40"/>
        <v>6.1919632652033138E-2</v>
      </c>
      <c r="BZ36" s="221">
        <f t="shared" si="40"/>
        <v>5.6629097425229986E-2</v>
      </c>
      <c r="CA36" s="222"/>
      <c r="CB36" s="1"/>
      <c r="CC36" s="1"/>
      <c r="CD36" s="1"/>
      <c r="CE36" s="1"/>
      <c r="CF36" s="1"/>
      <c r="CG36" s="1"/>
      <c r="CH36" s="1"/>
      <c r="CI36" s="1"/>
    </row>
    <row r="37" spans="1:87">
      <c r="A37" s="12" t="s">
        <v>39</v>
      </c>
      <c r="B37" s="186">
        <v>90388</v>
      </c>
      <c r="C37" s="186">
        <v>111114</v>
      </c>
      <c r="D37" s="186">
        <v>134872</v>
      </c>
      <c r="E37" s="186">
        <v>191837</v>
      </c>
      <c r="F37" s="186">
        <v>201560</v>
      </c>
      <c r="G37" s="186">
        <v>226213</v>
      </c>
      <c r="H37" s="186">
        <v>249085</v>
      </c>
      <c r="I37" s="186">
        <v>265630</v>
      </c>
      <c r="J37" s="186">
        <v>273899</v>
      </c>
      <c r="K37" s="186">
        <v>293483</v>
      </c>
      <c r="L37" s="186">
        <v>337749</v>
      </c>
      <c r="M37" s="186">
        <v>354922</v>
      </c>
      <c r="N37" s="186">
        <v>374351</v>
      </c>
      <c r="O37" s="186">
        <v>417975</v>
      </c>
      <c r="P37" s="186">
        <v>460770</v>
      </c>
      <c r="Q37" s="186">
        <v>477361</v>
      </c>
      <c r="R37" s="186">
        <v>522575</v>
      </c>
      <c r="S37" s="1">
        <v>549689</v>
      </c>
      <c r="T37" s="1">
        <v>561660</v>
      </c>
      <c r="U37" s="186">
        <v>601586</v>
      </c>
      <c r="V37" s="186">
        <v>696522</v>
      </c>
      <c r="W37" s="186">
        <v>775641</v>
      </c>
      <c r="X37" s="186">
        <v>878644</v>
      </c>
      <c r="Y37" s="186">
        <v>980715</v>
      </c>
      <c r="Z37" s="186">
        <v>1028028</v>
      </c>
      <c r="AA37" s="186">
        <v>1126357</v>
      </c>
      <c r="AB37" s="186">
        <v>1174568</v>
      </c>
      <c r="AC37" s="186">
        <v>1287146</v>
      </c>
      <c r="AD37" s="186">
        <v>1359740</v>
      </c>
      <c r="AE37" s="186">
        <v>1554074</v>
      </c>
      <c r="AF37" s="186">
        <v>1848055</v>
      </c>
      <c r="AG37" s="186">
        <v>2100035</v>
      </c>
      <c r="AH37" s="186">
        <v>2448039</v>
      </c>
      <c r="AI37" s="186">
        <v>2718277</v>
      </c>
      <c r="AJ37" s="186">
        <v>2917445</v>
      </c>
      <c r="AK37" s="186">
        <v>3125815</v>
      </c>
      <c r="AL37" s="186">
        <v>3524903</v>
      </c>
      <c r="AM37" s="186">
        <v>4191161</v>
      </c>
      <c r="AN37" s="186">
        <v>4542268</v>
      </c>
      <c r="AO37" s="186">
        <v>4585551</v>
      </c>
      <c r="AP37" s="186">
        <v>5219292</v>
      </c>
      <c r="AQ37" s="186">
        <v>5639369</v>
      </c>
      <c r="AR37" s="186">
        <v>5994964</v>
      </c>
      <c r="AS37" s="186">
        <v>6510602</v>
      </c>
      <c r="AT37" s="186">
        <v>7423096</v>
      </c>
      <c r="AU37" s="186">
        <v>7989522</v>
      </c>
      <c r="AV37" s="12">
        <v>8476932</v>
      </c>
      <c r="AW37" s="12">
        <v>8903856</v>
      </c>
      <c r="AX37" s="24">
        <v>9737030</v>
      </c>
      <c r="AY37" s="24">
        <v>10195584</v>
      </c>
      <c r="AZ37" s="12">
        <v>10586463</v>
      </c>
      <c r="BA37" s="12">
        <v>11202296</v>
      </c>
      <c r="BB37" s="12">
        <v>11806170</v>
      </c>
      <c r="BC37" s="12">
        <v>12337555</v>
      </c>
      <c r="BD37" s="12">
        <v>12567383</v>
      </c>
      <c r="BE37" s="25">
        <v>12679410</v>
      </c>
      <c r="BF37" s="25">
        <v>12628567</v>
      </c>
      <c r="BG37" s="186">
        <v>12960220</v>
      </c>
      <c r="BH37" s="186">
        <v>13895346</v>
      </c>
      <c r="BI37" s="186">
        <v>14839634</v>
      </c>
      <c r="BJ37" s="186">
        <v>16410977</v>
      </c>
      <c r="BK37" s="186">
        <v>17705980</v>
      </c>
      <c r="BL37" s="186">
        <v>17959833</v>
      </c>
      <c r="BM37" s="186">
        <v>16407536</v>
      </c>
      <c r="BN37" s="186">
        <v>16106154</v>
      </c>
      <c r="BO37" s="186">
        <v>17411033</v>
      </c>
      <c r="BP37" s="186">
        <v>17624715</v>
      </c>
      <c r="BQ37" s="186">
        <v>18667044</v>
      </c>
      <c r="BR37" s="187">
        <v>19447899</v>
      </c>
      <c r="BS37" s="187">
        <v>20644454</v>
      </c>
      <c r="BT37" s="187">
        <v>22280088</v>
      </c>
      <c r="BU37" s="187">
        <v>23997592</v>
      </c>
      <c r="BV37" s="187">
        <v>26579324</v>
      </c>
      <c r="BW37" s="187">
        <v>27992437</v>
      </c>
      <c r="BX37" s="187">
        <v>29017067</v>
      </c>
      <c r="BY37" s="221">
        <f t="shared" si="40"/>
        <v>6.1526183368187999E-2</v>
      </c>
      <c r="BZ37" s="221">
        <f t="shared" si="40"/>
        <v>7.9228736201984326E-2</v>
      </c>
      <c r="CA37" s="222"/>
      <c r="CB37" s="1"/>
      <c r="CC37" s="1"/>
      <c r="CD37" s="1"/>
      <c r="CE37" s="1"/>
      <c r="CF37" s="1"/>
      <c r="CG37" s="1"/>
      <c r="CH37" s="1"/>
      <c r="CI37" s="1"/>
    </row>
    <row r="38" spans="1:87">
      <c r="A38" s="21" t="s">
        <v>40</v>
      </c>
      <c r="B38" s="188">
        <v>7405</v>
      </c>
      <c r="C38" s="188">
        <v>6702</v>
      </c>
      <c r="D38" s="188">
        <v>8622</v>
      </c>
      <c r="E38" s="188">
        <v>13605</v>
      </c>
      <c r="F38" s="188">
        <v>17663</v>
      </c>
      <c r="G38" s="188">
        <v>22126</v>
      </c>
      <c r="H38" s="188">
        <v>24155</v>
      </c>
      <c r="I38" s="188">
        <v>27451</v>
      </c>
      <c r="J38" s="188">
        <v>29845</v>
      </c>
      <c r="K38" s="188">
        <v>30787</v>
      </c>
      <c r="L38" s="188">
        <v>33090</v>
      </c>
      <c r="M38" s="188">
        <v>33499</v>
      </c>
      <c r="N38" s="188">
        <v>36072</v>
      </c>
      <c r="O38" s="188">
        <v>37550</v>
      </c>
      <c r="P38" s="188">
        <v>41460</v>
      </c>
      <c r="Q38" s="188">
        <v>41230</v>
      </c>
      <c r="R38" s="188">
        <v>43999</v>
      </c>
      <c r="S38" s="17">
        <v>45016</v>
      </c>
      <c r="T38" s="17">
        <v>47522</v>
      </c>
      <c r="U38" s="188">
        <v>47920</v>
      </c>
      <c r="V38" s="188">
        <v>55788</v>
      </c>
      <c r="W38" s="188">
        <v>55284</v>
      </c>
      <c r="X38" s="188">
        <v>68671</v>
      </c>
      <c r="Y38" s="188">
        <v>77858</v>
      </c>
      <c r="Z38" s="188">
        <v>84475</v>
      </c>
      <c r="AA38" s="188">
        <v>93241</v>
      </c>
      <c r="AB38" s="188">
        <v>97145</v>
      </c>
      <c r="AC38" s="188">
        <v>105172</v>
      </c>
      <c r="AD38" s="188">
        <v>124235</v>
      </c>
      <c r="AE38" s="188">
        <v>154268</v>
      </c>
      <c r="AF38" s="188">
        <v>193102</v>
      </c>
      <c r="AG38" s="188">
        <v>233336</v>
      </c>
      <c r="AH38" s="188">
        <v>289484</v>
      </c>
      <c r="AI38" s="188">
        <v>342822</v>
      </c>
      <c r="AJ38" s="188">
        <v>388125</v>
      </c>
      <c r="AK38" s="188">
        <v>469058</v>
      </c>
      <c r="AL38" s="188">
        <v>762533</v>
      </c>
      <c r="AM38" s="188">
        <v>735902</v>
      </c>
      <c r="AN38" s="188">
        <v>801537</v>
      </c>
      <c r="AO38" s="188">
        <v>806416</v>
      </c>
      <c r="AP38" s="188">
        <v>795445</v>
      </c>
      <c r="AQ38" s="188">
        <v>631669</v>
      </c>
      <c r="AR38" s="188">
        <v>573030</v>
      </c>
      <c r="AS38" s="188">
        <v>581971</v>
      </c>
      <c r="AT38" s="188">
        <v>611613</v>
      </c>
      <c r="AU38" s="188">
        <v>637452</v>
      </c>
      <c r="AV38" s="21">
        <v>645929</v>
      </c>
      <c r="AW38" s="21">
        <v>661599</v>
      </c>
      <c r="AX38" s="52">
        <v>739395</v>
      </c>
      <c r="AY38" s="52">
        <v>666725</v>
      </c>
      <c r="AZ38" s="21">
        <v>710512</v>
      </c>
      <c r="BA38" s="21">
        <v>755442</v>
      </c>
      <c r="BB38" s="21">
        <v>855716</v>
      </c>
      <c r="BC38" s="21">
        <v>811648</v>
      </c>
      <c r="BD38" s="21">
        <v>963650</v>
      </c>
      <c r="BE38" s="53">
        <v>1124292</v>
      </c>
      <c r="BF38" s="53">
        <v>1094402</v>
      </c>
      <c r="BG38" s="188">
        <v>1217154</v>
      </c>
      <c r="BH38" s="188">
        <v>1504777</v>
      </c>
      <c r="BI38" s="188">
        <v>1739646</v>
      </c>
      <c r="BJ38" s="188">
        <v>2122239</v>
      </c>
      <c r="BK38" s="188">
        <v>2025090</v>
      </c>
      <c r="BL38" s="188">
        <v>2404843</v>
      </c>
      <c r="BM38" s="188">
        <v>2763610</v>
      </c>
      <c r="BN38" s="188">
        <v>2117100</v>
      </c>
      <c r="BO38" s="188">
        <v>2461977</v>
      </c>
      <c r="BP38" s="188">
        <v>2304628</v>
      </c>
      <c r="BQ38" s="188">
        <v>2186054</v>
      </c>
      <c r="BR38" s="189">
        <v>2263387</v>
      </c>
      <c r="BS38" s="189">
        <v>2356323</v>
      </c>
      <c r="BT38" s="189">
        <v>1913607</v>
      </c>
      <c r="BU38" s="189">
        <v>1649550</v>
      </c>
      <c r="BV38" s="189">
        <v>1837401</v>
      </c>
      <c r="BW38" s="189">
        <v>2110704</v>
      </c>
      <c r="BX38" s="189">
        <v>1963896</v>
      </c>
      <c r="BY38" s="221">
        <f t="shared" si="40"/>
        <v>4.106058751773338E-2</v>
      </c>
      <c r="BZ38" s="221">
        <f t="shared" si="40"/>
        <v>-0.18788425865214572</v>
      </c>
      <c r="CA38" s="222"/>
      <c r="CB38" s="1"/>
      <c r="CC38" s="1"/>
      <c r="CD38" s="1"/>
      <c r="CE38" s="1"/>
      <c r="CF38" s="1"/>
      <c r="CG38" s="1"/>
      <c r="CH38" s="1"/>
      <c r="CI38" s="1"/>
    </row>
    <row r="39" spans="1:87">
      <c r="A39" s="50" t="s">
        <v>41</v>
      </c>
      <c r="B39" s="63">
        <f t="shared" ref="B39:R39" si="45">SUM(B41:B52)</f>
        <v>1201441</v>
      </c>
      <c r="C39" s="63">
        <f t="shared" si="45"/>
        <v>1187429</v>
      </c>
      <c r="D39" s="63">
        <f t="shared" si="45"/>
        <v>1402559</v>
      </c>
      <c r="E39" s="63">
        <f t="shared" si="45"/>
        <v>2018798</v>
      </c>
      <c r="F39" s="63">
        <f t="shared" si="45"/>
        <v>2300969</v>
      </c>
      <c r="G39" s="63">
        <f t="shared" si="45"/>
        <v>2581227</v>
      </c>
      <c r="H39" s="63">
        <f t="shared" si="45"/>
        <v>2769653</v>
      </c>
      <c r="I39" s="63">
        <f t="shared" si="45"/>
        <v>3008033</v>
      </c>
      <c r="J39" s="63">
        <f t="shared" si="45"/>
        <v>3201358</v>
      </c>
      <c r="K39" s="63">
        <f t="shared" si="45"/>
        <v>3271415</v>
      </c>
      <c r="L39" s="63">
        <f t="shared" si="45"/>
        <v>3750850</v>
      </c>
      <c r="M39" s="63">
        <f t="shared" si="45"/>
        <v>3925829</v>
      </c>
      <c r="N39" s="63">
        <f t="shared" si="45"/>
        <v>4158862</v>
      </c>
      <c r="O39" s="63">
        <f t="shared" si="45"/>
        <v>4277328</v>
      </c>
      <c r="P39" s="63">
        <f t="shared" si="45"/>
        <v>4791326</v>
      </c>
      <c r="Q39" s="63">
        <f t="shared" si="45"/>
        <v>4976760</v>
      </c>
      <c r="R39" s="63">
        <f t="shared" si="45"/>
        <v>5275493</v>
      </c>
      <c r="S39" s="63">
        <f>SUM(S41:S52)</f>
        <v>5808577</v>
      </c>
      <c r="T39" s="63">
        <f t="shared" ref="T39:BT39" si="46">SUM(T41:T52)</f>
        <v>6472990</v>
      </c>
      <c r="U39" s="63">
        <f t="shared" si="46"/>
        <v>6858873</v>
      </c>
      <c r="V39" s="63">
        <f t="shared" ref="V39:AU39" si="47">SUM(V41:V52)</f>
        <v>7761680</v>
      </c>
      <c r="W39" s="63">
        <f t="shared" si="47"/>
        <v>8221148</v>
      </c>
      <c r="X39" s="63">
        <f t="shared" si="47"/>
        <v>9511178</v>
      </c>
      <c r="Y39" s="63">
        <f t="shared" si="47"/>
        <v>10703249</v>
      </c>
      <c r="Z39" s="63">
        <f t="shared" si="47"/>
        <v>12648353</v>
      </c>
      <c r="AA39" s="63">
        <f t="shared" si="47"/>
        <v>13553085</v>
      </c>
      <c r="AB39" s="63">
        <f t="shared" si="47"/>
        <v>15737545</v>
      </c>
      <c r="AC39" s="63">
        <f t="shared" si="47"/>
        <v>18034355</v>
      </c>
      <c r="AD39" s="63">
        <f t="shared" si="47"/>
        <v>19900629</v>
      </c>
      <c r="AE39" s="63">
        <f t="shared" si="47"/>
        <v>20945224</v>
      </c>
      <c r="AF39" s="63">
        <f t="shared" si="47"/>
        <v>22884782</v>
      </c>
      <c r="AG39" s="63">
        <f t="shared" si="47"/>
        <v>26084762</v>
      </c>
      <c r="AH39" s="63">
        <f t="shared" si="47"/>
        <v>29108545</v>
      </c>
      <c r="AI39" s="63">
        <f t="shared" si="47"/>
        <v>32106082</v>
      </c>
      <c r="AJ39" s="63">
        <f t="shared" si="47"/>
        <v>33622227</v>
      </c>
      <c r="AK39" s="63">
        <f t="shared" si="47"/>
        <v>35475894</v>
      </c>
      <c r="AL39" s="63">
        <f t="shared" si="47"/>
        <v>37776253</v>
      </c>
      <c r="AM39" s="63">
        <f t="shared" si="47"/>
        <v>41046738</v>
      </c>
      <c r="AN39" s="63">
        <f t="shared" si="47"/>
        <v>48687840</v>
      </c>
      <c r="AO39" s="63">
        <f t="shared" si="47"/>
        <v>51361441</v>
      </c>
      <c r="AP39" s="63">
        <f t="shared" si="47"/>
        <v>53143258</v>
      </c>
      <c r="AQ39" s="63">
        <f t="shared" si="47"/>
        <v>56440807</v>
      </c>
      <c r="AR39" s="63">
        <f t="shared" si="47"/>
        <v>61278286</v>
      </c>
      <c r="AS39" s="63">
        <f t="shared" si="47"/>
        <v>65340489</v>
      </c>
      <c r="AT39" s="63">
        <f t="shared" si="47"/>
        <v>68760295</v>
      </c>
      <c r="AU39" s="63">
        <f t="shared" si="47"/>
        <v>70491026</v>
      </c>
      <c r="AV39" s="63">
        <f t="shared" si="46"/>
        <v>73356938</v>
      </c>
      <c r="AW39" s="63">
        <f t="shared" si="46"/>
        <v>79253523</v>
      </c>
      <c r="AX39" s="63">
        <f t="shared" si="46"/>
        <v>86062044</v>
      </c>
      <c r="AY39" s="63">
        <f t="shared" si="46"/>
        <v>94695946</v>
      </c>
      <c r="AZ39" s="63">
        <f t="shared" si="46"/>
        <v>99836733</v>
      </c>
      <c r="BA39" s="63">
        <f t="shared" si="46"/>
        <v>106419507</v>
      </c>
      <c r="BB39" s="63">
        <f t="shared" si="46"/>
        <v>111932391</v>
      </c>
      <c r="BC39" s="63">
        <f t="shared" si="46"/>
        <v>117752916</v>
      </c>
      <c r="BD39" s="63">
        <f t="shared" si="46"/>
        <v>124925486</v>
      </c>
      <c r="BE39" s="63">
        <f t="shared" si="46"/>
        <v>124612932</v>
      </c>
      <c r="BF39" s="63">
        <f t="shared" si="46"/>
        <v>123337659</v>
      </c>
      <c r="BG39" s="63">
        <f t="shared" si="46"/>
        <v>126995606</v>
      </c>
      <c r="BH39" s="63">
        <f t="shared" si="46"/>
        <v>135126233</v>
      </c>
      <c r="BI39" s="63">
        <f t="shared" si="46"/>
        <v>143105322</v>
      </c>
      <c r="BJ39" s="63">
        <f t="shared" si="46"/>
        <v>151280765</v>
      </c>
      <c r="BK39" s="63">
        <f t="shared" si="46"/>
        <v>157302082</v>
      </c>
      <c r="BL39" s="63">
        <f t="shared" si="46"/>
        <v>166757495</v>
      </c>
      <c r="BM39" s="63">
        <f t="shared" si="46"/>
        <v>156935434</v>
      </c>
      <c r="BN39" s="63">
        <f t="shared" si="46"/>
        <v>152110825</v>
      </c>
      <c r="BO39" s="63">
        <f t="shared" si="46"/>
        <v>160889890</v>
      </c>
      <c r="BP39" s="63">
        <f t="shared" si="46"/>
        <v>175178672</v>
      </c>
      <c r="BQ39" s="63">
        <f t="shared" si="46"/>
        <v>184300854</v>
      </c>
      <c r="BR39" s="63">
        <f t="shared" si="46"/>
        <v>186847588</v>
      </c>
      <c r="BS39" s="63">
        <f t="shared" si="46"/>
        <v>194925541</v>
      </c>
      <c r="BT39" s="63">
        <f t="shared" si="46"/>
        <v>193587468</v>
      </c>
      <c r="BU39" s="63">
        <f>SUM(BU41:BU52)</f>
        <v>199515254</v>
      </c>
      <c r="BV39" s="63">
        <f>SUM(BV41:BV52)</f>
        <v>207991980</v>
      </c>
      <c r="BW39" s="63">
        <f>SUM(BW41:BW52)</f>
        <v>217764481</v>
      </c>
      <c r="BX39" s="63">
        <f>SUM(BX41:BX52)</f>
        <v>218150969</v>
      </c>
      <c r="BY39" s="221">
        <f t="shared" si="40"/>
        <v>4.3232846013511288E-2</v>
      </c>
      <c r="BZ39" s="221">
        <f t="shared" si="40"/>
        <v>-6.8645339812087531E-3</v>
      </c>
      <c r="CA39" s="222"/>
      <c r="CB39" s="1"/>
      <c r="CC39" s="1"/>
      <c r="CD39" s="1"/>
      <c r="CE39" s="1"/>
      <c r="CF39" s="1"/>
      <c r="CG39" s="1"/>
      <c r="CH39" s="1"/>
      <c r="CI39" s="1"/>
    </row>
    <row r="40" spans="1:87">
      <c r="A40" s="50" t="s">
        <v>10</v>
      </c>
      <c r="B40" s="93"/>
      <c r="C40" s="93"/>
      <c r="D40" s="93"/>
      <c r="E40" s="93"/>
      <c r="F40" s="93"/>
      <c r="G40" s="93"/>
      <c r="H40" s="93"/>
      <c r="I40" s="93"/>
      <c r="J40" s="93"/>
      <c r="K40" s="93"/>
      <c r="L40" s="93"/>
      <c r="M40" s="93"/>
      <c r="N40" s="93"/>
      <c r="O40" s="93"/>
      <c r="P40" s="93"/>
      <c r="Q40" s="93"/>
      <c r="R40" s="93"/>
      <c r="S40" s="64"/>
      <c r="T40" s="64"/>
      <c r="U40" s="64"/>
      <c r="V40" s="64"/>
      <c r="W40" s="64"/>
      <c r="X40" s="64"/>
      <c r="Y40" s="64"/>
      <c r="Z40" s="64"/>
      <c r="AA40" s="64"/>
      <c r="AB40" s="64"/>
      <c r="AC40" s="64"/>
      <c r="AD40" s="64"/>
      <c r="AE40" s="64"/>
      <c r="AF40" s="64"/>
      <c r="AG40" s="64"/>
      <c r="AH40" s="64"/>
      <c r="AI40" s="64"/>
      <c r="AJ40" s="64"/>
      <c r="AK40" s="64"/>
      <c r="AL40" s="64"/>
      <c r="AM40" s="64"/>
      <c r="AN40" s="64"/>
      <c r="AO40" s="64"/>
      <c r="AP40" s="64"/>
      <c r="AQ40" s="64"/>
      <c r="AR40" s="64"/>
      <c r="AS40" s="64"/>
      <c r="AT40" s="64"/>
      <c r="AU40" s="64"/>
      <c r="AV40" s="64"/>
      <c r="AW40" s="64"/>
      <c r="AX40" s="64"/>
      <c r="AY40" s="64"/>
      <c r="AZ40" s="64"/>
      <c r="BA40" s="64"/>
      <c r="BB40" s="64"/>
      <c r="BC40" s="64"/>
      <c r="BD40" s="64"/>
      <c r="BE40" s="64"/>
      <c r="BF40" s="64"/>
      <c r="BG40" s="64"/>
      <c r="BH40" s="64"/>
      <c r="BI40" s="64"/>
      <c r="BJ40" s="64"/>
      <c r="BK40" s="64"/>
      <c r="BL40" s="64"/>
      <c r="BM40" s="64"/>
      <c r="BN40" s="64"/>
      <c r="BO40" s="64"/>
      <c r="BP40" s="64"/>
      <c r="BQ40" s="64"/>
      <c r="BR40" s="190"/>
      <c r="BS40" s="190"/>
      <c r="BT40" s="190"/>
      <c r="BU40" s="190"/>
      <c r="BV40" s="190"/>
      <c r="BW40" s="190"/>
      <c r="BX40" s="190"/>
      <c r="BY40" s="221"/>
      <c r="BZ40" s="221"/>
      <c r="CA40" s="222"/>
      <c r="CB40" s="1"/>
      <c r="CC40" s="1"/>
      <c r="CD40" s="1"/>
      <c r="CE40" s="1"/>
      <c r="CF40" s="1"/>
      <c r="CG40" s="1"/>
      <c r="CH40" s="1"/>
      <c r="CI40" s="1"/>
    </row>
    <row r="41" spans="1:87">
      <c r="A41" s="12" t="s">
        <v>42</v>
      </c>
      <c r="B41" s="186">
        <v>230273</v>
      </c>
      <c r="C41" s="186">
        <v>216627</v>
      </c>
      <c r="D41" s="186">
        <v>256819</v>
      </c>
      <c r="E41" s="186">
        <v>355332</v>
      </c>
      <c r="F41" s="186">
        <v>380270</v>
      </c>
      <c r="G41" s="186">
        <v>419249</v>
      </c>
      <c r="H41" s="186">
        <v>455172</v>
      </c>
      <c r="I41" s="186">
        <v>514435</v>
      </c>
      <c r="J41" s="186">
        <v>545844</v>
      </c>
      <c r="K41" s="186">
        <v>551823</v>
      </c>
      <c r="L41" s="186">
        <v>641143</v>
      </c>
      <c r="M41" s="186">
        <v>690765</v>
      </c>
      <c r="N41" s="186">
        <v>735090</v>
      </c>
      <c r="O41" s="186">
        <v>742462</v>
      </c>
      <c r="P41" s="186">
        <v>836372</v>
      </c>
      <c r="Q41" s="186">
        <v>874310</v>
      </c>
      <c r="R41" s="186">
        <v>980386</v>
      </c>
      <c r="S41" s="1">
        <v>1079904</v>
      </c>
      <c r="T41" s="1">
        <v>1122335</v>
      </c>
      <c r="U41" s="186">
        <v>1218689</v>
      </c>
      <c r="V41" s="186">
        <v>1365226</v>
      </c>
      <c r="W41" s="186">
        <v>1450326</v>
      </c>
      <c r="X41" s="186">
        <v>1730634</v>
      </c>
      <c r="Y41" s="186">
        <v>1927422</v>
      </c>
      <c r="Z41" s="186">
        <v>2868694</v>
      </c>
      <c r="AA41" s="186">
        <v>3142311</v>
      </c>
      <c r="AB41" s="186">
        <v>3397848</v>
      </c>
      <c r="AC41" s="186">
        <v>3675603</v>
      </c>
      <c r="AD41" s="186">
        <v>4082987</v>
      </c>
      <c r="AE41" s="186">
        <v>4409545</v>
      </c>
      <c r="AF41" s="186">
        <v>4782921</v>
      </c>
      <c r="AG41" s="186">
        <v>5319547</v>
      </c>
      <c r="AH41" s="186">
        <v>5774368</v>
      </c>
      <c r="AI41" s="186">
        <v>6322766</v>
      </c>
      <c r="AJ41" s="186">
        <v>7073077</v>
      </c>
      <c r="AK41" s="186">
        <v>7322572</v>
      </c>
      <c r="AL41" s="186">
        <v>7405578</v>
      </c>
      <c r="AM41" s="186">
        <v>7420382</v>
      </c>
      <c r="AN41" s="186">
        <v>8701267</v>
      </c>
      <c r="AO41" s="186">
        <v>9227777</v>
      </c>
      <c r="AP41" s="186">
        <v>9800757</v>
      </c>
      <c r="AQ41" s="186">
        <v>10429524</v>
      </c>
      <c r="AR41" s="186">
        <v>11078693</v>
      </c>
      <c r="AS41" s="186">
        <v>11760588</v>
      </c>
      <c r="AT41" s="186">
        <v>12890512</v>
      </c>
      <c r="AU41" s="186">
        <v>13291517</v>
      </c>
      <c r="AV41" s="12">
        <v>13463435</v>
      </c>
      <c r="AW41" s="12">
        <v>14499812</v>
      </c>
      <c r="AX41" s="24">
        <v>15564866</v>
      </c>
      <c r="AY41" s="24">
        <v>16589789</v>
      </c>
      <c r="AZ41" s="12">
        <v>17508290</v>
      </c>
      <c r="BA41" s="12">
        <v>18519177</v>
      </c>
      <c r="BB41" s="12">
        <v>19771284</v>
      </c>
      <c r="BC41" s="12">
        <v>21211263</v>
      </c>
      <c r="BD41" s="12">
        <v>22788799</v>
      </c>
      <c r="BE41" s="25">
        <v>23150229</v>
      </c>
      <c r="BF41" s="25">
        <v>22474774</v>
      </c>
      <c r="BG41" s="186">
        <v>22211693</v>
      </c>
      <c r="BH41" s="186">
        <v>23709618</v>
      </c>
      <c r="BI41" s="186">
        <v>26411689</v>
      </c>
      <c r="BJ41" s="186">
        <v>28055188</v>
      </c>
      <c r="BK41" s="186">
        <v>30065517</v>
      </c>
      <c r="BL41" s="186">
        <v>34742984</v>
      </c>
      <c r="BM41" s="186">
        <v>32013974</v>
      </c>
      <c r="BN41" s="186">
        <v>29761862</v>
      </c>
      <c r="BO41" s="186">
        <v>29433475</v>
      </c>
      <c r="BP41" s="186">
        <v>36257762</v>
      </c>
      <c r="BQ41" s="186">
        <v>38715320</v>
      </c>
      <c r="BR41" s="187">
        <v>39182894</v>
      </c>
      <c r="BS41" s="187">
        <v>39283051</v>
      </c>
      <c r="BT41" s="187">
        <v>36634690</v>
      </c>
      <c r="BU41" s="187">
        <v>37978923</v>
      </c>
      <c r="BV41" s="187">
        <v>39857069</v>
      </c>
      <c r="BW41" s="187">
        <v>42501290</v>
      </c>
      <c r="BX41" s="187">
        <v>45284625</v>
      </c>
      <c r="BY41" s="221">
        <f t="shared" si="40"/>
        <v>2.5561409527330983E-3</v>
      </c>
      <c r="BZ41" s="221">
        <f t="shared" si="40"/>
        <v>-6.7417395863676677E-2</v>
      </c>
      <c r="CA41" s="222"/>
      <c r="CB41" s="1"/>
      <c r="CC41" s="1"/>
      <c r="CD41" s="1"/>
      <c r="CE41" s="1"/>
      <c r="CF41" s="1"/>
      <c r="CG41" s="1"/>
      <c r="CH41" s="1"/>
      <c r="CI41" s="1"/>
    </row>
    <row r="42" spans="1:87">
      <c r="A42" s="12" t="s">
        <v>43</v>
      </c>
      <c r="B42" s="186">
        <v>96861</v>
      </c>
      <c r="C42" s="186">
        <v>94119</v>
      </c>
      <c r="D42" s="186">
        <v>117887</v>
      </c>
      <c r="E42" s="186">
        <v>162163</v>
      </c>
      <c r="F42" s="186">
        <v>202895</v>
      </c>
      <c r="G42" s="186">
        <v>238803</v>
      </c>
      <c r="H42" s="186">
        <v>258543</v>
      </c>
      <c r="I42" s="186">
        <v>284117</v>
      </c>
      <c r="J42" s="186">
        <v>285928</v>
      </c>
      <c r="K42" s="186">
        <v>254004</v>
      </c>
      <c r="L42" s="186">
        <v>279659</v>
      </c>
      <c r="M42" s="186">
        <v>298122</v>
      </c>
      <c r="N42" s="186">
        <v>371396</v>
      </c>
      <c r="O42" s="186">
        <v>379822</v>
      </c>
      <c r="P42" s="186">
        <v>399379</v>
      </c>
      <c r="Q42" s="186">
        <v>401407</v>
      </c>
      <c r="R42" s="186">
        <v>420147</v>
      </c>
      <c r="S42" s="1">
        <v>441472</v>
      </c>
      <c r="T42" s="1">
        <v>556899</v>
      </c>
      <c r="U42" s="186">
        <v>648646</v>
      </c>
      <c r="V42" s="186">
        <v>729174</v>
      </c>
      <c r="W42" s="186">
        <v>771300</v>
      </c>
      <c r="X42" s="186">
        <v>819152</v>
      </c>
      <c r="Y42" s="186">
        <v>881725</v>
      </c>
      <c r="Z42" s="186">
        <v>1002418</v>
      </c>
      <c r="AA42" s="186">
        <v>1054296</v>
      </c>
      <c r="AB42" s="186">
        <v>1187234</v>
      </c>
      <c r="AC42" s="186">
        <v>1256379</v>
      </c>
      <c r="AD42" s="186">
        <v>1674183</v>
      </c>
      <c r="AE42" s="186">
        <v>1853950</v>
      </c>
      <c r="AF42" s="186">
        <v>1915551</v>
      </c>
      <c r="AG42" s="186">
        <v>2162900</v>
      </c>
      <c r="AH42" s="186">
        <v>2454685</v>
      </c>
      <c r="AI42" s="186">
        <v>2668557</v>
      </c>
      <c r="AJ42" s="186">
        <v>2695759</v>
      </c>
      <c r="AK42" s="186">
        <v>2808811</v>
      </c>
      <c r="AL42" s="186">
        <v>3063657</v>
      </c>
      <c r="AM42" s="186">
        <v>3195745</v>
      </c>
      <c r="AN42" s="186">
        <v>4043446</v>
      </c>
      <c r="AO42" s="186">
        <v>4336068</v>
      </c>
      <c r="AP42" s="186">
        <v>4458168</v>
      </c>
      <c r="AQ42" s="186">
        <v>4787287</v>
      </c>
      <c r="AR42" s="186">
        <v>5311824</v>
      </c>
      <c r="AS42" s="186">
        <v>5902572</v>
      </c>
      <c r="AT42" s="186">
        <v>6101619</v>
      </c>
      <c r="AU42" s="186">
        <v>6182409</v>
      </c>
      <c r="AV42" s="12">
        <v>6963139</v>
      </c>
      <c r="AW42" s="12">
        <v>6915288</v>
      </c>
      <c r="AX42" s="24">
        <v>7475528</v>
      </c>
      <c r="AY42" s="24">
        <v>8045753</v>
      </c>
      <c r="AZ42" s="12">
        <v>8437031</v>
      </c>
      <c r="BA42" s="12">
        <v>9100842</v>
      </c>
      <c r="BB42" s="12">
        <v>9115798</v>
      </c>
      <c r="BC42" s="12">
        <v>9736077</v>
      </c>
      <c r="BD42" s="12">
        <v>10104353</v>
      </c>
      <c r="BE42" s="25">
        <v>10115870</v>
      </c>
      <c r="BF42" s="25">
        <v>10200590</v>
      </c>
      <c r="BG42" s="186">
        <v>11216456</v>
      </c>
      <c r="BH42" s="186">
        <v>11957470</v>
      </c>
      <c r="BI42" s="186">
        <v>12853976</v>
      </c>
      <c r="BJ42" s="186">
        <v>13625667</v>
      </c>
      <c r="BK42" s="186">
        <v>14198709</v>
      </c>
      <c r="BL42" s="186">
        <v>15117458</v>
      </c>
      <c r="BM42" s="186">
        <v>14901436</v>
      </c>
      <c r="BN42" s="186">
        <v>13796427</v>
      </c>
      <c r="BO42" s="186">
        <v>14909416</v>
      </c>
      <c r="BP42" s="186">
        <v>16329595</v>
      </c>
      <c r="BQ42" s="186">
        <v>16930731</v>
      </c>
      <c r="BR42" s="187">
        <v>16846961</v>
      </c>
      <c r="BS42" s="187">
        <v>17399650</v>
      </c>
      <c r="BT42" s="187">
        <v>17587958</v>
      </c>
      <c r="BU42" s="187">
        <v>18051598</v>
      </c>
      <c r="BV42" s="187">
        <v>19397879</v>
      </c>
      <c r="BW42" s="187">
        <v>20171288</v>
      </c>
      <c r="BX42" s="187">
        <v>22374096</v>
      </c>
      <c r="BY42" s="221">
        <f t="shared" si="40"/>
        <v>3.2806450967625557E-2</v>
      </c>
      <c r="BZ42" s="221">
        <f t="shared" si="40"/>
        <v>1.0822516544873029E-2</v>
      </c>
      <c r="CA42" s="222"/>
      <c r="CB42" s="1"/>
      <c r="CC42" s="1"/>
      <c r="CD42" s="1"/>
      <c r="CE42" s="1"/>
      <c r="CF42" s="1"/>
      <c r="CG42" s="1"/>
      <c r="CH42" s="1"/>
      <c r="CI42" s="1"/>
    </row>
    <row r="43" spans="1:87">
      <c r="A43" s="12" t="s">
        <v>44</v>
      </c>
      <c r="B43" s="186">
        <v>71032</v>
      </c>
      <c r="C43" s="186">
        <v>65213</v>
      </c>
      <c r="D43" s="186">
        <v>82127</v>
      </c>
      <c r="E43" s="186">
        <v>127552</v>
      </c>
      <c r="F43" s="186">
        <v>146437</v>
      </c>
      <c r="G43" s="186">
        <v>162409</v>
      </c>
      <c r="H43" s="186">
        <v>168244</v>
      </c>
      <c r="I43" s="186">
        <v>169353</v>
      </c>
      <c r="J43" s="186">
        <v>187972</v>
      </c>
      <c r="K43" s="186">
        <v>197850</v>
      </c>
      <c r="L43" s="186">
        <v>230379</v>
      </c>
      <c r="M43" s="186">
        <v>247906</v>
      </c>
      <c r="N43" s="186">
        <v>237098</v>
      </c>
      <c r="O43" s="186">
        <v>250960</v>
      </c>
      <c r="P43" s="186">
        <v>265787</v>
      </c>
      <c r="Q43" s="186">
        <v>268170</v>
      </c>
      <c r="R43" s="186">
        <v>276522</v>
      </c>
      <c r="S43" s="1">
        <v>290319</v>
      </c>
      <c r="T43" s="1">
        <v>311285</v>
      </c>
      <c r="U43" s="186">
        <v>331286</v>
      </c>
      <c r="V43" s="186">
        <v>420192</v>
      </c>
      <c r="W43" s="186">
        <v>452762</v>
      </c>
      <c r="X43" s="186">
        <v>502453</v>
      </c>
      <c r="Y43" s="186">
        <v>588599</v>
      </c>
      <c r="Z43" s="186">
        <v>628327</v>
      </c>
      <c r="AA43" s="186">
        <v>641301</v>
      </c>
      <c r="AB43" s="186">
        <v>759410</v>
      </c>
      <c r="AC43" s="186">
        <v>854356</v>
      </c>
      <c r="AD43" s="186">
        <v>1005059</v>
      </c>
      <c r="AE43" s="186">
        <v>1061960</v>
      </c>
      <c r="AF43" s="186">
        <v>1199507</v>
      </c>
      <c r="AG43" s="186">
        <v>1292507</v>
      </c>
      <c r="AH43" s="186">
        <v>1402191</v>
      </c>
      <c r="AI43" s="186">
        <v>1569348</v>
      </c>
      <c r="AJ43" s="186">
        <v>1746828</v>
      </c>
      <c r="AK43" s="186">
        <v>1835807</v>
      </c>
      <c r="AL43" s="186">
        <v>1996971</v>
      </c>
      <c r="AM43" s="186">
        <v>2014289</v>
      </c>
      <c r="AN43" s="186">
        <v>2241503</v>
      </c>
      <c r="AO43" s="186">
        <v>2307406</v>
      </c>
      <c r="AP43" s="186">
        <v>2459172</v>
      </c>
      <c r="AQ43" s="186">
        <v>2662110</v>
      </c>
      <c r="AR43" s="186">
        <v>2849226</v>
      </c>
      <c r="AS43" s="186">
        <v>3167409</v>
      </c>
      <c r="AT43" s="186">
        <v>3313094</v>
      </c>
      <c r="AU43" s="186">
        <v>3447460</v>
      </c>
      <c r="AV43" s="12">
        <v>3616444</v>
      </c>
      <c r="AW43" s="12">
        <v>3901719</v>
      </c>
      <c r="AX43" s="24">
        <v>4130450</v>
      </c>
      <c r="AY43" s="24">
        <v>4403428</v>
      </c>
      <c r="AZ43" s="12">
        <v>4440540</v>
      </c>
      <c r="BA43" s="12">
        <v>4686244</v>
      </c>
      <c r="BB43" s="12">
        <v>4802531</v>
      </c>
      <c r="BC43" s="12">
        <v>4868494</v>
      </c>
      <c r="BD43" s="12">
        <v>5185394</v>
      </c>
      <c r="BE43" s="25">
        <v>5158780</v>
      </c>
      <c r="BF43" s="25">
        <v>5006251</v>
      </c>
      <c r="BG43" s="186">
        <v>4922455</v>
      </c>
      <c r="BH43" s="186">
        <v>5214602</v>
      </c>
      <c r="BI43" s="186">
        <v>5778350</v>
      </c>
      <c r="BJ43" s="186">
        <v>6118897</v>
      </c>
      <c r="BK43" s="186">
        <v>6469752</v>
      </c>
      <c r="BL43" s="186">
        <v>6892041</v>
      </c>
      <c r="BM43" s="186">
        <v>6985090</v>
      </c>
      <c r="BN43" s="186">
        <v>6809344</v>
      </c>
      <c r="BO43" s="186">
        <v>7236476</v>
      </c>
      <c r="BP43" s="186">
        <v>7932494</v>
      </c>
      <c r="BQ43" s="186">
        <v>8374376</v>
      </c>
      <c r="BR43" s="187">
        <v>8271839</v>
      </c>
      <c r="BS43" s="187">
        <v>9189255</v>
      </c>
      <c r="BT43" s="187">
        <v>9558563</v>
      </c>
      <c r="BU43" s="187">
        <v>9755430</v>
      </c>
      <c r="BV43" s="187">
        <v>10088480</v>
      </c>
      <c r="BW43" s="187">
        <v>10583869</v>
      </c>
      <c r="BX43" s="187">
        <v>10661437</v>
      </c>
      <c r="BY43" s="221">
        <f t="shared" si="40"/>
        <v>0.11090834819198005</v>
      </c>
      <c r="BZ43" s="221">
        <f t="shared" si="40"/>
        <v>4.0189112175034861E-2</v>
      </c>
      <c r="CA43" s="222"/>
      <c r="CB43" s="1"/>
      <c r="CC43" s="1"/>
      <c r="CD43" s="1"/>
      <c r="CE43" s="1"/>
      <c r="CF43" s="1"/>
      <c r="CG43" s="1"/>
      <c r="CH43" s="1"/>
      <c r="CI43" s="1"/>
    </row>
    <row r="44" spans="1:87">
      <c r="A44" s="12" t="s">
        <v>45</v>
      </c>
      <c r="B44" s="186">
        <v>45327</v>
      </c>
      <c r="C44" s="186">
        <v>47710</v>
      </c>
      <c r="D44" s="186">
        <v>59221</v>
      </c>
      <c r="E44" s="186">
        <v>92705</v>
      </c>
      <c r="F44" s="186">
        <v>119349</v>
      </c>
      <c r="G44" s="186">
        <v>122856</v>
      </c>
      <c r="H44" s="186">
        <v>132655</v>
      </c>
      <c r="I44" s="186">
        <v>137238</v>
      </c>
      <c r="J44" s="186">
        <v>140050</v>
      </c>
      <c r="K44" s="186">
        <v>144523</v>
      </c>
      <c r="L44" s="186">
        <v>160266</v>
      </c>
      <c r="M44" s="186">
        <v>158035</v>
      </c>
      <c r="N44" s="186">
        <v>168322</v>
      </c>
      <c r="O44" s="186">
        <v>199036</v>
      </c>
      <c r="P44" s="186">
        <v>206622</v>
      </c>
      <c r="Q44" s="186">
        <v>214337</v>
      </c>
      <c r="R44" s="186">
        <v>228277</v>
      </c>
      <c r="S44" s="1">
        <v>239031</v>
      </c>
      <c r="T44" s="1">
        <v>248632</v>
      </c>
      <c r="U44" s="186">
        <v>265261</v>
      </c>
      <c r="V44" s="186">
        <v>346991</v>
      </c>
      <c r="W44" s="186">
        <v>355165</v>
      </c>
      <c r="X44" s="186">
        <v>357045</v>
      </c>
      <c r="Y44" s="186">
        <v>385077</v>
      </c>
      <c r="Z44" s="186">
        <v>430975</v>
      </c>
      <c r="AA44" s="186">
        <v>463141</v>
      </c>
      <c r="AB44" s="186">
        <v>527813</v>
      </c>
      <c r="AC44" s="186">
        <v>609740</v>
      </c>
      <c r="AD44" s="186">
        <v>702709</v>
      </c>
      <c r="AE44" s="186">
        <v>769035</v>
      </c>
      <c r="AF44" s="186">
        <v>853936</v>
      </c>
      <c r="AG44" s="186">
        <v>969005</v>
      </c>
      <c r="AH44" s="186">
        <v>1051119</v>
      </c>
      <c r="AI44" s="186">
        <v>1187670</v>
      </c>
      <c r="AJ44" s="186">
        <v>1269671</v>
      </c>
      <c r="AK44" s="186">
        <v>1392277</v>
      </c>
      <c r="AL44" s="186">
        <v>1402736</v>
      </c>
      <c r="AM44" s="186">
        <v>1565625</v>
      </c>
      <c r="AN44" s="186">
        <v>1789628</v>
      </c>
      <c r="AO44" s="186">
        <v>1915199</v>
      </c>
      <c r="AP44" s="186">
        <v>1911548</v>
      </c>
      <c r="AQ44" s="186">
        <v>2085635</v>
      </c>
      <c r="AR44" s="186">
        <v>2445284</v>
      </c>
      <c r="AS44" s="186">
        <v>2496343</v>
      </c>
      <c r="AT44" s="186">
        <v>2668998</v>
      </c>
      <c r="AU44" s="186">
        <v>2796415</v>
      </c>
      <c r="AV44" s="12">
        <v>2801692</v>
      </c>
      <c r="AW44" s="12">
        <v>3302928</v>
      </c>
      <c r="AX44" s="24">
        <v>3674816</v>
      </c>
      <c r="AY44" s="24">
        <v>3765488</v>
      </c>
      <c r="AZ44" s="12">
        <v>3978761</v>
      </c>
      <c r="BA44" s="12">
        <v>4232864</v>
      </c>
      <c r="BB44" s="12">
        <v>4661846</v>
      </c>
      <c r="BC44" s="12">
        <v>4589475</v>
      </c>
      <c r="BD44" s="12">
        <v>4848235</v>
      </c>
      <c r="BE44" s="25">
        <v>4986955</v>
      </c>
      <c r="BF44" s="25">
        <v>4808361</v>
      </c>
      <c r="BG44" s="186">
        <v>5008411</v>
      </c>
      <c r="BH44" s="186">
        <v>5283676</v>
      </c>
      <c r="BI44" s="186">
        <v>5637807</v>
      </c>
      <c r="BJ44" s="186">
        <v>6275075</v>
      </c>
      <c r="BK44" s="186">
        <v>6893359</v>
      </c>
      <c r="BL44" s="186">
        <v>7159748</v>
      </c>
      <c r="BM44" s="186">
        <v>6694630</v>
      </c>
      <c r="BN44" s="186">
        <v>6492996</v>
      </c>
      <c r="BO44" s="186">
        <v>6828477</v>
      </c>
      <c r="BP44" s="186">
        <v>7418341</v>
      </c>
      <c r="BQ44" s="186">
        <v>7620282</v>
      </c>
      <c r="BR44" s="187">
        <v>7334481</v>
      </c>
      <c r="BS44" s="187">
        <v>7883960</v>
      </c>
      <c r="BT44" s="187">
        <v>8058949</v>
      </c>
      <c r="BU44" s="187">
        <v>8173821</v>
      </c>
      <c r="BV44" s="187">
        <v>9546790</v>
      </c>
      <c r="BW44" s="187">
        <v>10030158</v>
      </c>
      <c r="BX44" s="187">
        <v>9659846</v>
      </c>
      <c r="BY44" s="221">
        <f t="shared" si="40"/>
        <v>7.4917229998959708E-2</v>
      </c>
      <c r="BZ44" s="221">
        <f t="shared" si="40"/>
        <v>2.2195571768502124E-2</v>
      </c>
      <c r="CA44" s="222"/>
      <c r="CB44" s="1"/>
      <c r="CC44" s="1"/>
      <c r="CD44" s="1"/>
      <c r="CE44" s="1"/>
      <c r="CF44" s="1"/>
      <c r="CG44" s="1"/>
      <c r="CH44" s="1"/>
      <c r="CI44" s="1"/>
    </row>
    <row r="45" spans="1:87">
      <c r="A45" s="12" t="s">
        <v>46</v>
      </c>
      <c r="B45" s="186">
        <v>184432</v>
      </c>
      <c r="C45" s="186">
        <v>185172</v>
      </c>
      <c r="D45" s="186">
        <v>238113</v>
      </c>
      <c r="E45" s="186">
        <v>356204</v>
      </c>
      <c r="F45" s="186">
        <v>393056</v>
      </c>
      <c r="G45" s="186">
        <v>452749</v>
      </c>
      <c r="H45" s="186">
        <v>502554</v>
      </c>
      <c r="I45" s="186">
        <v>582444</v>
      </c>
      <c r="J45" s="186">
        <v>616365</v>
      </c>
      <c r="K45" s="186">
        <v>645877</v>
      </c>
      <c r="L45" s="186">
        <v>758369</v>
      </c>
      <c r="M45" s="186">
        <v>771482</v>
      </c>
      <c r="N45" s="186">
        <v>794161</v>
      </c>
      <c r="O45" s="186">
        <v>806308</v>
      </c>
      <c r="P45" s="186">
        <v>913920</v>
      </c>
      <c r="Q45" s="186">
        <v>969205</v>
      </c>
      <c r="R45" s="186">
        <v>1007534</v>
      </c>
      <c r="S45" s="1">
        <v>1142738</v>
      </c>
      <c r="T45" s="1">
        <v>1220153</v>
      </c>
      <c r="U45" s="186">
        <v>1328571</v>
      </c>
      <c r="V45" s="186">
        <v>1467674</v>
      </c>
      <c r="W45" s="186">
        <v>1530806</v>
      </c>
      <c r="X45" s="186">
        <v>1885629</v>
      </c>
      <c r="Y45" s="186">
        <v>2248779</v>
      </c>
      <c r="Z45" s="186">
        <v>2345090</v>
      </c>
      <c r="AA45" s="186">
        <v>2543856</v>
      </c>
      <c r="AB45" s="186">
        <v>3062365</v>
      </c>
      <c r="AC45" s="186">
        <v>3527642</v>
      </c>
      <c r="AD45" s="186">
        <v>3681154</v>
      </c>
      <c r="AE45" s="186">
        <v>3485965</v>
      </c>
      <c r="AF45" s="186">
        <v>3769464</v>
      </c>
      <c r="AG45" s="186">
        <v>4843716</v>
      </c>
      <c r="AH45" s="186">
        <v>5444933</v>
      </c>
      <c r="AI45" s="186">
        <v>6017739</v>
      </c>
      <c r="AJ45" s="186">
        <v>5947650</v>
      </c>
      <c r="AK45" s="186">
        <v>6176957</v>
      </c>
      <c r="AL45" s="186">
        <v>6318984</v>
      </c>
      <c r="AM45" s="186">
        <v>7022658</v>
      </c>
      <c r="AN45" s="186">
        <v>8568674</v>
      </c>
      <c r="AO45" s="186">
        <v>9141953</v>
      </c>
      <c r="AP45" s="186">
        <v>9314194</v>
      </c>
      <c r="AQ45" s="186">
        <v>9822155</v>
      </c>
      <c r="AR45" s="186">
        <v>10515368</v>
      </c>
      <c r="AS45" s="186">
        <v>11124073</v>
      </c>
      <c r="AT45" s="186">
        <v>11343403</v>
      </c>
      <c r="AU45" s="186">
        <v>11103151</v>
      </c>
      <c r="AV45" s="12">
        <v>11279170</v>
      </c>
      <c r="AW45" s="12">
        <v>12865907</v>
      </c>
      <c r="AX45" s="24">
        <v>14351691</v>
      </c>
      <c r="AY45" s="24">
        <v>17723494</v>
      </c>
      <c r="AZ45" s="12">
        <v>18699069</v>
      </c>
      <c r="BA45" s="12">
        <v>19855941</v>
      </c>
      <c r="BB45" s="12">
        <v>20516928</v>
      </c>
      <c r="BC45" s="12">
        <v>21856552</v>
      </c>
      <c r="BD45" s="12">
        <v>22756403</v>
      </c>
      <c r="BE45" s="25">
        <v>22263902</v>
      </c>
      <c r="BF45" s="25">
        <v>21864052</v>
      </c>
      <c r="BG45" s="186">
        <v>22748159</v>
      </c>
      <c r="BH45" s="186">
        <v>24061065</v>
      </c>
      <c r="BI45" s="186">
        <v>23525187</v>
      </c>
      <c r="BJ45" s="186">
        <v>23714514</v>
      </c>
      <c r="BK45" s="186">
        <v>23848753</v>
      </c>
      <c r="BL45" s="186">
        <v>24781626</v>
      </c>
      <c r="BM45" s="186">
        <v>22757818</v>
      </c>
      <c r="BN45" s="186">
        <v>22626247</v>
      </c>
      <c r="BO45" s="186">
        <v>23540253</v>
      </c>
      <c r="BP45" s="186">
        <v>23919741</v>
      </c>
      <c r="BQ45" s="186">
        <v>25082654</v>
      </c>
      <c r="BR45" s="187">
        <v>24803973</v>
      </c>
      <c r="BS45" s="187">
        <v>26957337</v>
      </c>
      <c r="BT45" s="187">
        <v>27436607</v>
      </c>
      <c r="BU45" s="187">
        <v>28628517</v>
      </c>
      <c r="BV45" s="187">
        <v>30046808</v>
      </c>
      <c r="BW45" s="187">
        <v>30270130</v>
      </c>
      <c r="BX45" s="187">
        <v>28061998</v>
      </c>
      <c r="BY45" s="221">
        <f t="shared" si="40"/>
        <v>8.6815285599609382E-2</v>
      </c>
      <c r="BZ45" s="221">
        <f t="shared" si="40"/>
        <v>1.7778833272737587E-2</v>
      </c>
      <c r="CA45" s="222"/>
      <c r="CB45" s="1"/>
      <c r="CC45" s="1"/>
      <c r="CD45" s="1"/>
      <c r="CE45" s="1"/>
      <c r="CF45" s="1"/>
      <c r="CG45" s="1"/>
      <c r="CH45" s="1"/>
      <c r="CI45" s="1"/>
    </row>
    <row r="46" spans="1:87">
      <c r="A46" s="12" t="s">
        <v>47</v>
      </c>
      <c r="B46" s="186">
        <v>92367</v>
      </c>
      <c r="C46" s="186">
        <v>96028</v>
      </c>
      <c r="D46" s="186">
        <v>99050</v>
      </c>
      <c r="E46" s="186">
        <v>151050</v>
      </c>
      <c r="F46" s="186">
        <v>188610</v>
      </c>
      <c r="G46" s="186">
        <v>215581</v>
      </c>
      <c r="H46" s="186">
        <v>232648</v>
      </c>
      <c r="I46" s="186">
        <v>227589</v>
      </c>
      <c r="J46" s="186">
        <v>246467</v>
      </c>
      <c r="K46" s="186">
        <v>245391</v>
      </c>
      <c r="L46" s="186">
        <v>284450</v>
      </c>
      <c r="M46" s="186">
        <v>292567</v>
      </c>
      <c r="N46" s="186">
        <v>319777</v>
      </c>
      <c r="O46" s="186">
        <v>313678</v>
      </c>
      <c r="P46" s="186">
        <v>352583</v>
      </c>
      <c r="Q46" s="186">
        <v>382976</v>
      </c>
      <c r="R46" s="186">
        <v>403394</v>
      </c>
      <c r="S46" s="1">
        <v>442478</v>
      </c>
      <c r="T46" s="1">
        <v>579939</v>
      </c>
      <c r="U46" s="186">
        <v>519469</v>
      </c>
      <c r="V46" s="186">
        <v>614995</v>
      </c>
      <c r="W46" s="186">
        <v>660112</v>
      </c>
      <c r="X46" s="186">
        <v>815121</v>
      </c>
      <c r="Y46" s="186">
        <v>914569</v>
      </c>
      <c r="Z46" s="186">
        <v>1020953</v>
      </c>
      <c r="AA46" s="186">
        <v>1099070</v>
      </c>
      <c r="AB46" s="186">
        <v>1324439</v>
      </c>
      <c r="AC46" s="186">
        <v>1638456</v>
      </c>
      <c r="AD46" s="186">
        <v>1843129</v>
      </c>
      <c r="AE46" s="186">
        <v>2022228</v>
      </c>
      <c r="AF46" s="186">
        <v>2218888</v>
      </c>
      <c r="AG46" s="186">
        <v>2485565</v>
      </c>
      <c r="AH46" s="186">
        <v>2759356</v>
      </c>
      <c r="AI46" s="186">
        <v>3133761</v>
      </c>
      <c r="AJ46" s="186">
        <v>3202581</v>
      </c>
      <c r="AK46" s="186">
        <v>3373726</v>
      </c>
      <c r="AL46" s="186">
        <v>3799371</v>
      </c>
      <c r="AM46" s="186">
        <v>4319483</v>
      </c>
      <c r="AN46" s="186">
        <v>5077158</v>
      </c>
      <c r="AO46" s="186">
        <v>5228004</v>
      </c>
      <c r="AP46" s="186">
        <v>4898456</v>
      </c>
      <c r="AQ46" s="186">
        <v>5546422</v>
      </c>
      <c r="AR46" s="186">
        <v>6192471</v>
      </c>
      <c r="AS46" s="186">
        <v>6400520</v>
      </c>
      <c r="AT46" s="186">
        <v>6819254</v>
      </c>
      <c r="AU46" s="186">
        <v>7050698</v>
      </c>
      <c r="AV46" s="12">
        <v>7449787</v>
      </c>
      <c r="AW46" s="12">
        <v>8137307</v>
      </c>
      <c r="AX46" s="24">
        <v>8650998</v>
      </c>
      <c r="AY46" s="24">
        <v>9327886</v>
      </c>
      <c r="AZ46" s="12">
        <v>10242646</v>
      </c>
      <c r="BA46" s="12">
        <v>11223269</v>
      </c>
      <c r="BB46" s="12">
        <v>11503928</v>
      </c>
      <c r="BC46" s="12">
        <v>12481688</v>
      </c>
      <c r="BD46" s="12">
        <v>13338532</v>
      </c>
      <c r="BE46" s="25">
        <v>13534585</v>
      </c>
      <c r="BF46" s="25">
        <v>13224036</v>
      </c>
      <c r="BG46" s="186">
        <v>13981287</v>
      </c>
      <c r="BH46" s="186">
        <v>14734921</v>
      </c>
      <c r="BI46" s="186">
        <v>15881131</v>
      </c>
      <c r="BJ46" s="186">
        <v>17331413</v>
      </c>
      <c r="BK46" s="186">
        <v>17768434</v>
      </c>
      <c r="BL46" s="186">
        <v>18320891</v>
      </c>
      <c r="BM46" s="186">
        <v>17161299</v>
      </c>
      <c r="BN46" s="186">
        <v>17208877</v>
      </c>
      <c r="BO46" s="186">
        <v>18952919</v>
      </c>
      <c r="BP46" s="186">
        <v>20560540</v>
      </c>
      <c r="BQ46" s="186">
        <v>21031809</v>
      </c>
      <c r="BR46" s="187">
        <v>23128901</v>
      </c>
      <c r="BS46" s="187">
        <v>24439253</v>
      </c>
      <c r="BT46" s="187">
        <v>25189128</v>
      </c>
      <c r="BU46" s="187">
        <v>25594522</v>
      </c>
      <c r="BV46" s="187">
        <v>26697469</v>
      </c>
      <c r="BW46" s="187">
        <v>28175795</v>
      </c>
      <c r="BX46" s="187">
        <v>26790884</v>
      </c>
      <c r="BY46" s="221">
        <f t="shared" si="40"/>
        <v>5.6654313147001666E-2</v>
      </c>
      <c r="BZ46" s="221">
        <f t="shared" si="40"/>
        <v>3.068322096424142E-2</v>
      </c>
      <c r="CA46" s="222"/>
      <c r="CB46" s="1"/>
      <c r="CC46" s="1"/>
      <c r="CD46" s="1"/>
      <c r="CE46" s="1"/>
      <c r="CF46" s="1"/>
      <c r="CG46" s="1"/>
      <c r="CH46" s="1"/>
      <c r="CI46" s="1"/>
    </row>
    <row r="47" spans="1:87">
      <c r="A47" s="12" t="s">
        <v>48</v>
      </c>
      <c r="B47" s="186">
        <v>83652</v>
      </c>
      <c r="C47" s="186">
        <v>86472</v>
      </c>
      <c r="D47" s="186">
        <v>111789</v>
      </c>
      <c r="E47" s="186">
        <v>142697</v>
      </c>
      <c r="F47" s="186">
        <v>162215</v>
      </c>
      <c r="G47" s="186">
        <v>180511</v>
      </c>
      <c r="H47" s="186">
        <v>184957</v>
      </c>
      <c r="I47" s="186">
        <v>207221</v>
      </c>
      <c r="J47" s="186">
        <v>224370</v>
      </c>
      <c r="K47" s="186">
        <v>225780</v>
      </c>
      <c r="L47" s="186">
        <v>257364</v>
      </c>
      <c r="M47" s="186">
        <v>266152</v>
      </c>
      <c r="N47" s="186">
        <v>279647</v>
      </c>
      <c r="O47" s="186">
        <v>289384</v>
      </c>
      <c r="P47" s="186">
        <v>312895</v>
      </c>
      <c r="Q47" s="186">
        <v>340866</v>
      </c>
      <c r="R47" s="186">
        <v>392552</v>
      </c>
      <c r="S47" s="1">
        <v>413452</v>
      </c>
      <c r="T47" s="1">
        <v>463681</v>
      </c>
      <c r="U47" s="186">
        <v>517226</v>
      </c>
      <c r="V47" s="186">
        <v>579788</v>
      </c>
      <c r="W47" s="186">
        <v>615082</v>
      </c>
      <c r="X47" s="186">
        <v>656967</v>
      </c>
      <c r="Y47" s="186">
        <v>711110</v>
      </c>
      <c r="Z47" s="186">
        <v>820860</v>
      </c>
      <c r="AA47" s="186">
        <v>855065</v>
      </c>
      <c r="AB47" s="186">
        <v>1050346</v>
      </c>
      <c r="AC47" s="186">
        <v>1221719</v>
      </c>
      <c r="AD47" s="186">
        <v>1300435</v>
      </c>
      <c r="AE47" s="186">
        <v>1302972</v>
      </c>
      <c r="AF47" s="186">
        <v>1443799</v>
      </c>
      <c r="AG47" s="186">
        <v>1598094</v>
      </c>
      <c r="AH47" s="186">
        <v>1784396</v>
      </c>
      <c r="AI47" s="186">
        <v>2013027</v>
      </c>
      <c r="AJ47" s="186">
        <v>2094540</v>
      </c>
      <c r="AK47" s="186">
        <v>2142913</v>
      </c>
      <c r="AL47" s="186">
        <v>2313057</v>
      </c>
      <c r="AM47" s="186">
        <v>2640325</v>
      </c>
      <c r="AN47" s="186">
        <v>3053002</v>
      </c>
      <c r="AO47" s="186">
        <v>3352482</v>
      </c>
      <c r="AP47" s="186">
        <v>3608083</v>
      </c>
      <c r="AQ47" s="186">
        <v>3942295</v>
      </c>
      <c r="AR47" s="186">
        <v>4405501</v>
      </c>
      <c r="AS47" s="186">
        <v>4685374</v>
      </c>
      <c r="AT47" s="186">
        <v>4939169</v>
      </c>
      <c r="AU47" s="186">
        <v>4996388</v>
      </c>
      <c r="AV47" s="12">
        <v>5131360</v>
      </c>
      <c r="AW47" s="12">
        <v>5479884</v>
      </c>
      <c r="AX47" s="24">
        <v>5909982</v>
      </c>
      <c r="AY47" s="24">
        <v>6751959</v>
      </c>
      <c r="AZ47" s="12">
        <v>7210351</v>
      </c>
      <c r="BA47" s="12">
        <v>7815966</v>
      </c>
      <c r="BB47" s="12">
        <v>8222326</v>
      </c>
      <c r="BC47" s="12">
        <v>8563594</v>
      </c>
      <c r="BD47" s="12">
        <v>8571548</v>
      </c>
      <c r="BE47" s="12">
        <v>8837196</v>
      </c>
      <c r="BF47" s="12">
        <v>8728932</v>
      </c>
      <c r="BG47" s="186">
        <v>8627396</v>
      </c>
      <c r="BH47" s="186">
        <v>9119664</v>
      </c>
      <c r="BI47" s="186">
        <v>9543814</v>
      </c>
      <c r="BJ47" s="186">
        <v>10180598</v>
      </c>
      <c r="BK47" s="186">
        <v>10705687</v>
      </c>
      <c r="BL47" s="186">
        <v>10890967</v>
      </c>
      <c r="BM47" s="186">
        <v>10274618</v>
      </c>
      <c r="BN47" s="186">
        <v>9703459</v>
      </c>
      <c r="BO47" s="186">
        <v>10109918</v>
      </c>
      <c r="BP47" s="186">
        <v>10802052</v>
      </c>
      <c r="BQ47" s="186">
        <v>11140745</v>
      </c>
      <c r="BR47" s="187">
        <v>11240657</v>
      </c>
      <c r="BS47" s="187">
        <v>11956143</v>
      </c>
      <c r="BT47" s="187">
        <v>12245169</v>
      </c>
      <c r="BU47" s="187">
        <v>12495505</v>
      </c>
      <c r="BV47" s="187">
        <v>13025070</v>
      </c>
      <c r="BW47" s="187">
        <v>13181385</v>
      </c>
      <c r="BX47" s="187">
        <v>12409761</v>
      </c>
      <c r="BY47" s="221">
        <f t="shared" si="40"/>
        <v>6.3651617516662956E-2</v>
      </c>
      <c r="BZ47" s="221">
        <f t="shared" si="40"/>
        <v>2.4173849376006962E-2</v>
      </c>
      <c r="CA47" s="222"/>
      <c r="CB47" s="1"/>
      <c r="CC47" s="1"/>
      <c r="CD47" s="1"/>
      <c r="CE47" s="1"/>
      <c r="CF47" s="1"/>
      <c r="CG47" s="1"/>
      <c r="CH47" s="1"/>
      <c r="CI47" s="1"/>
    </row>
    <row r="48" spans="1:87">
      <c r="A48" s="12" t="s">
        <v>49</v>
      </c>
      <c r="B48" s="186">
        <v>23624</v>
      </c>
      <c r="C48" s="186">
        <v>23332</v>
      </c>
      <c r="D48" s="186">
        <v>28661</v>
      </c>
      <c r="E48" s="186">
        <v>43401</v>
      </c>
      <c r="F48" s="186">
        <v>54055</v>
      </c>
      <c r="G48" s="186">
        <v>52558</v>
      </c>
      <c r="H48" s="186">
        <v>56178</v>
      </c>
      <c r="I48" s="186">
        <v>60625</v>
      </c>
      <c r="J48" s="186">
        <v>65190</v>
      </c>
      <c r="K48" s="186">
        <v>68649</v>
      </c>
      <c r="L48" s="186">
        <v>74930</v>
      </c>
      <c r="M48" s="186">
        <v>73683</v>
      </c>
      <c r="N48" s="186">
        <v>81962</v>
      </c>
      <c r="O48" s="186">
        <v>85234</v>
      </c>
      <c r="P48" s="186">
        <v>91058</v>
      </c>
      <c r="Q48" s="186">
        <v>94322</v>
      </c>
      <c r="R48" s="186">
        <v>94757</v>
      </c>
      <c r="S48" s="1">
        <v>98616</v>
      </c>
      <c r="T48" s="1">
        <v>111214</v>
      </c>
      <c r="U48" s="186">
        <v>115222</v>
      </c>
      <c r="V48" s="186">
        <v>130001</v>
      </c>
      <c r="W48" s="186">
        <v>136459</v>
      </c>
      <c r="X48" s="186">
        <v>193977</v>
      </c>
      <c r="Y48" s="186">
        <v>217329</v>
      </c>
      <c r="Z48" s="186">
        <v>261307</v>
      </c>
      <c r="AA48" s="186">
        <v>294447</v>
      </c>
      <c r="AB48" s="186">
        <v>319480</v>
      </c>
      <c r="AC48" s="186">
        <v>375125</v>
      </c>
      <c r="AD48" s="186">
        <v>405615</v>
      </c>
      <c r="AE48" s="186">
        <v>424805</v>
      </c>
      <c r="AF48" s="186">
        <v>489419</v>
      </c>
      <c r="AG48" s="186">
        <v>612918</v>
      </c>
      <c r="AH48" s="186">
        <v>680204</v>
      </c>
      <c r="AI48" s="186">
        <v>742560</v>
      </c>
      <c r="AJ48" s="186">
        <v>816767</v>
      </c>
      <c r="AK48" s="186">
        <v>803960</v>
      </c>
      <c r="AL48" s="186">
        <v>860527</v>
      </c>
      <c r="AM48" s="186">
        <v>987054</v>
      </c>
      <c r="AN48" s="186">
        <v>1068742</v>
      </c>
      <c r="AO48" s="186">
        <v>1040064</v>
      </c>
      <c r="AP48" s="186">
        <v>1119382</v>
      </c>
      <c r="AQ48" s="186">
        <v>1203344</v>
      </c>
      <c r="AR48" s="186">
        <v>1342868</v>
      </c>
      <c r="AS48" s="186">
        <v>1449994</v>
      </c>
      <c r="AT48" s="186">
        <v>1512928</v>
      </c>
      <c r="AU48" s="186">
        <v>1767368</v>
      </c>
      <c r="AV48" s="12">
        <v>1889877</v>
      </c>
      <c r="AW48" s="12">
        <v>1981288</v>
      </c>
      <c r="AX48" s="24">
        <v>2143628</v>
      </c>
      <c r="AY48" s="24">
        <v>2219725</v>
      </c>
      <c r="AZ48" s="12">
        <v>2369462</v>
      </c>
      <c r="BA48" s="12">
        <v>2548174</v>
      </c>
      <c r="BB48" s="12">
        <v>2633216</v>
      </c>
      <c r="BC48" s="12">
        <v>2662103</v>
      </c>
      <c r="BD48" s="12">
        <v>2981047</v>
      </c>
      <c r="BE48" s="25">
        <v>3037408</v>
      </c>
      <c r="BF48" s="25">
        <v>2992522</v>
      </c>
      <c r="BG48" s="186">
        <v>3347700</v>
      </c>
      <c r="BH48" s="186">
        <v>3639811</v>
      </c>
      <c r="BI48" s="186">
        <v>3796551</v>
      </c>
      <c r="BJ48" s="186">
        <v>3961093</v>
      </c>
      <c r="BK48" s="186">
        <v>4122427</v>
      </c>
      <c r="BL48" s="186">
        <v>4228800</v>
      </c>
      <c r="BM48" s="186">
        <v>4000939</v>
      </c>
      <c r="BN48" s="186">
        <v>3809266</v>
      </c>
      <c r="BO48" s="186">
        <v>4153113</v>
      </c>
      <c r="BP48" s="186">
        <v>4366617</v>
      </c>
      <c r="BQ48" s="186">
        <v>4718944</v>
      </c>
      <c r="BR48" s="187">
        <v>4877401</v>
      </c>
      <c r="BS48" s="187">
        <v>5086759</v>
      </c>
      <c r="BT48" s="187">
        <v>5117133</v>
      </c>
      <c r="BU48" s="187">
        <v>5103105</v>
      </c>
      <c r="BV48" s="187">
        <v>5393093</v>
      </c>
      <c r="BW48" s="187">
        <v>5754834</v>
      </c>
      <c r="BX48" s="187">
        <v>5857227</v>
      </c>
      <c r="BY48" s="221">
        <f t="shared" si="40"/>
        <v>4.2924090104545433E-2</v>
      </c>
      <c r="BZ48" s="221">
        <f t="shared" si="40"/>
        <v>5.9711891206168802E-3</v>
      </c>
      <c r="CA48" s="222"/>
      <c r="CB48" s="1"/>
      <c r="CC48" s="1"/>
      <c r="CD48" s="1"/>
      <c r="CE48" s="1"/>
      <c r="CF48" s="1"/>
      <c r="CG48" s="1"/>
      <c r="CH48" s="1"/>
      <c r="CI48" s="1"/>
    </row>
    <row r="49" spans="1:87">
      <c r="A49" s="12" t="s">
        <v>50</v>
      </c>
      <c r="B49" s="186">
        <v>18859</v>
      </c>
      <c r="C49" s="186">
        <v>19754</v>
      </c>
      <c r="D49" s="186">
        <v>21196</v>
      </c>
      <c r="E49" s="186">
        <v>31508</v>
      </c>
      <c r="F49" s="186">
        <v>39210</v>
      </c>
      <c r="G49" s="186">
        <v>42352</v>
      </c>
      <c r="H49" s="186">
        <v>45011</v>
      </c>
      <c r="I49" s="186">
        <v>44472</v>
      </c>
      <c r="J49" s="186">
        <v>43597</v>
      </c>
      <c r="K49" s="186">
        <v>45935</v>
      </c>
      <c r="L49" s="186">
        <v>50563</v>
      </c>
      <c r="M49" s="186">
        <v>51750</v>
      </c>
      <c r="N49" s="186">
        <v>55957</v>
      </c>
      <c r="O49" s="186">
        <v>58660</v>
      </c>
      <c r="P49" s="186">
        <v>60760</v>
      </c>
      <c r="Q49" s="186">
        <v>62318</v>
      </c>
      <c r="R49" s="186">
        <v>63728</v>
      </c>
      <c r="S49" s="1">
        <v>68595</v>
      </c>
      <c r="T49" s="1">
        <v>76187</v>
      </c>
      <c r="U49" s="186">
        <v>82080</v>
      </c>
      <c r="V49" s="186">
        <v>84425</v>
      </c>
      <c r="W49" s="186">
        <v>86628</v>
      </c>
      <c r="X49" s="186">
        <v>101456</v>
      </c>
      <c r="Y49" s="186">
        <v>105421</v>
      </c>
      <c r="Z49" s="186">
        <v>121646</v>
      </c>
      <c r="AA49" s="186">
        <v>142242</v>
      </c>
      <c r="AB49" s="186">
        <v>157807</v>
      </c>
      <c r="AC49" s="186">
        <v>179716</v>
      </c>
      <c r="AD49" s="186">
        <v>218693</v>
      </c>
      <c r="AE49" s="186">
        <v>263638</v>
      </c>
      <c r="AF49" s="186">
        <v>287376</v>
      </c>
      <c r="AG49" s="186">
        <v>296330</v>
      </c>
      <c r="AH49" s="186">
        <v>309589</v>
      </c>
      <c r="AI49" s="186">
        <v>324791</v>
      </c>
      <c r="AJ49" s="186">
        <v>371861</v>
      </c>
      <c r="AK49" s="186">
        <v>450755</v>
      </c>
      <c r="AL49" s="186">
        <v>532631</v>
      </c>
      <c r="AM49" s="186">
        <v>526006</v>
      </c>
      <c r="AN49" s="186">
        <v>684399</v>
      </c>
      <c r="AO49" s="186">
        <v>692213</v>
      </c>
      <c r="AP49" s="186">
        <v>616076</v>
      </c>
      <c r="AQ49" s="186">
        <v>573373</v>
      </c>
      <c r="AR49" s="186">
        <v>664458</v>
      </c>
      <c r="AS49" s="186">
        <v>666140</v>
      </c>
      <c r="AT49" s="186">
        <v>677112</v>
      </c>
      <c r="AU49" s="186">
        <v>755054</v>
      </c>
      <c r="AV49" s="12">
        <v>693007</v>
      </c>
      <c r="AW49" s="12">
        <v>836438</v>
      </c>
      <c r="AX49" s="24">
        <v>884714</v>
      </c>
      <c r="AY49" s="24">
        <v>958725</v>
      </c>
      <c r="AZ49" s="12">
        <v>985327</v>
      </c>
      <c r="BA49" s="12">
        <v>1064010</v>
      </c>
      <c r="BB49" s="12">
        <v>1078375</v>
      </c>
      <c r="BC49" s="12">
        <v>1106499</v>
      </c>
      <c r="BD49" s="12">
        <v>1172373</v>
      </c>
      <c r="BE49" s="25">
        <v>1164353</v>
      </c>
      <c r="BF49" s="25">
        <v>1117299</v>
      </c>
      <c r="BG49" s="186">
        <v>1177727</v>
      </c>
      <c r="BH49" s="186">
        <v>1228890</v>
      </c>
      <c r="BI49" s="186">
        <v>1403293</v>
      </c>
      <c r="BJ49" s="186">
        <v>1621912</v>
      </c>
      <c r="BK49" s="186">
        <v>1782990</v>
      </c>
      <c r="BL49" s="186">
        <v>2312056</v>
      </c>
      <c r="BM49" s="186">
        <v>2414494</v>
      </c>
      <c r="BN49" s="186">
        <v>2645695</v>
      </c>
      <c r="BO49" s="186">
        <v>3822347</v>
      </c>
      <c r="BP49" s="186">
        <v>4146149</v>
      </c>
      <c r="BQ49" s="186">
        <v>5298770</v>
      </c>
      <c r="BR49" s="187">
        <v>6120435</v>
      </c>
      <c r="BS49" s="187">
        <v>5739843</v>
      </c>
      <c r="BT49" s="187">
        <v>3709105</v>
      </c>
      <c r="BU49" s="187">
        <v>3465326</v>
      </c>
      <c r="BV49" s="187">
        <v>4205184</v>
      </c>
      <c r="BW49" s="187">
        <v>4969744</v>
      </c>
      <c r="BX49" s="187">
        <v>4336232</v>
      </c>
      <c r="BY49" s="221">
        <f t="shared" si="40"/>
        <v>-6.2183815366064668E-2</v>
      </c>
      <c r="BZ49" s="221">
        <f t="shared" si="40"/>
        <v>-0.35379678503401574</v>
      </c>
      <c r="CA49" s="222"/>
      <c r="CB49" s="1"/>
      <c r="CC49" s="1"/>
      <c r="CD49" s="1"/>
      <c r="CE49" s="1"/>
      <c r="CF49" s="1"/>
      <c r="CG49" s="1"/>
      <c r="CH49" s="1"/>
      <c r="CI49" s="1"/>
    </row>
    <row r="50" spans="1:87">
      <c r="A50" s="12" t="s">
        <v>51</v>
      </c>
      <c r="B50" s="186">
        <v>229289</v>
      </c>
      <c r="C50" s="186">
        <v>216411</v>
      </c>
      <c r="D50" s="186">
        <v>242376</v>
      </c>
      <c r="E50" s="186">
        <v>349450</v>
      </c>
      <c r="F50" s="186">
        <v>379403</v>
      </c>
      <c r="G50" s="186">
        <v>418745</v>
      </c>
      <c r="H50" s="186">
        <v>451026</v>
      </c>
      <c r="I50" s="186">
        <v>491594</v>
      </c>
      <c r="J50" s="186">
        <v>545533</v>
      </c>
      <c r="K50" s="186">
        <v>584189</v>
      </c>
      <c r="L50" s="186">
        <v>636063</v>
      </c>
      <c r="M50" s="186">
        <v>676731</v>
      </c>
      <c r="N50" s="186">
        <v>699438</v>
      </c>
      <c r="O50" s="186">
        <v>719276</v>
      </c>
      <c r="P50" s="186">
        <v>872723</v>
      </c>
      <c r="Q50" s="186">
        <v>870985</v>
      </c>
      <c r="R50" s="186">
        <v>891706</v>
      </c>
      <c r="S50" s="1">
        <v>927623</v>
      </c>
      <c r="T50" s="1">
        <v>1006929</v>
      </c>
      <c r="U50" s="186">
        <v>1035887</v>
      </c>
      <c r="V50" s="186">
        <v>1122741</v>
      </c>
      <c r="W50" s="186">
        <v>1157817</v>
      </c>
      <c r="X50" s="186">
        <v>1370216</v>
      </c>
      <c r="Y50" s="186">
        <v>1540503</v>
      </c>
      <c r="Z50" s="186">
        <v>1702624</v>
      </c>
      <c r="AA50" s="186">
        <v>1772541</v>
      </c>
      <c r="AB50" s="186">
        <v>2189413</v>
      </c>
      <c r="AC50" s="186">
        <v>2676320</v>
      </c>
      <c r="AD50" s="186">
        <v>2788875</v>
      </c>
      <c r="AE50" s="186">
        <v>3039163</v>
      </c>
      <c r="AF50" s="186">
        <v>3310704</v>
      </c>
      <c r="AG50" s="186">
        <v>3570771</v>
      </c>
      <c r="AH50" s="186">
        <v>4134869</v>
      </c>
      <c r="AI50" s="186">
        <v>4619880</v>
      </c>
      <c r="AJ50" s="186">
        <v>4766665</v>
      </c>
      <c r="AK50" s="186">
        <v>5240844</v>
      </c>
      <c r="AL50" s="186">
        <v>5819461</v>
      </c>
      <c r="AM50" s="186">
        <v>6734008</v>
      </c>
      <c r="AN50" s="186">
        <v>7985012</v>
      </c>
      <c r="AO50" s="186">
        <v>8651690</v>
      </c>
      <c r="AP50" s="186">
        <v>9062151</v>
      </c>
      <c r="AQ50" s="186">
        <v>9302275</v>
      </c>
      <c r="AR50" s="186">
        <v>9990514</v>
      </c>
      <c r="AS50" s="186">
        <v>10807392</v>
      </c>
      <c r="AT50" s="186">
        <v>11436367</v>
      </c>
      <c r="AU50" s="186">
        <v>11555584</v>
      </c>
      <c r="AV50" s="12">
        <v>12114788</v>
      </c>
      <c r="AW50" s="12">
        <v>12788355</v>
      </c>
      <c r="AX50" s="24">
        <v>14188451</v>
      </c>
      <c r="AY50" s="24">
        <v>15186174</v>
      </c>
      <c r="AZ50" s="12">
        <v>15649492</v>
      </c>
      <c r="BA50" s="12">
        <v>16417761</v>
      </c>
      <c r="BB50" s="12">
        <v>17642836</v>
      </c>
      <c r="BC50" s="12">
        <v>18178726</v>
      </c>
      <c r="BD50" s="12">
        <v>19676365</v>
      </c>
      <c r="BE50" s="25">
        <v>19617950</v>
      </c>
      <c r="BF50" s="25">
        <v>20130415</v>
      </c>
      <c r="BG50" s="186">
        <v>20651597</v>
      </c>
      <c r="BH50" s="186">
        <v>22475528</v>
      </c>
      <c r="BI50" s="186">
        <v>24011238</v>
      </c>
      <c r="BJ50" s="186">
        <v>25412275</v>
      </c>
      <c r="BK50" s="186">
        <v>25697905</v>
      </c>
      <c r="BL50" s="186">
        <v>26074544</v>
      </c>
      <c r="BM50" s="186">
        <v>23950056</v>
      </c>
      <c r="BN50" s="186">
        <v>23583596</v>
      </c>
      <c r="BO50" s="186">
        <v>25176562</v>
      </c>
      <c r="BP50" s="186">
        <v>25928118</v>
      </c>
      <c r="BQ50" s="186">
        <v>27330948</v>
      </c>
      <c r="BR50" s="187">
        <v>27020625</v>
      </c>
      <c r="BS50" s="187">
        <v>28297156</v>
      </c>
      <c r="BT50" s="187">
        <v>28694883</v>
      </c>
      <c r="BU50" s="187">
        <v>30306468</v>
      </c>
      <c r="BV50" s="187">
        <v>29068270</v>
      </c>
      <c r="BW50" s="187">
        <v>30146540</v>
      </c>
      <c r="BX50" s="187">
        <v>30581546</v>
      </c>
      <c r="BY50" s="221">
        <f t="shared" si="40"/>
        <v>4.7242837647167669E-2</v>
      </c>
      <c r="BZ50" s="221">
        <f t="shared" si="40"/>
        <v>1.4055370087368497E-2</v>
      </c>
      <c r="CA50" s="222"/>
      <c r="CB50" s="1"/>
      <c r="CC50" s="1"/>
      <c r="CD50" s="1"/>
      <c r="CE50" s="1"/>
      <c r="CF50" s="1"/>
      <c r="CG50" s="1"/>
      <c r="CH50" s="1"/>
      <c r="CI50" s="1"/>
    </row>
    <row r="51" spans="1:87">
      <c r="A51" s="12" t="s">
        <v>52</v>
      </c>
      <c r="B51" s="186">
        <v>14870</v>
      </c>
      <c r="C51" s="186">
        <v>13715</v>
      </c>
      <c r="D51" s="186">
        <v>18887</v>
      </c>
      <c r="E51" s="186">
        <v>27734</v>
      </c>
      <c r="F51" s="186">
        <v>37923</v>
      </c>
      <c r="G51" s="186">
        <v>41954</v>
      </c>
      <c r="H51" s="186">
        <v>38912</v>
      </c>
      <c r="I51" s="186">
        <v>36060</v>
      </c>
      <c r="J51" s="186">
        <v>38771</v>
      </c>
      <c r="K51" s="186">
        <v>40423</v>
      </c>
      <c r="L51" s="186">
        <v>48363</v>
      </c>
      <c r="M51" s="186">
        <v>42659</v>
      </c>
      <c r="N51" s="186">
        <v>45002</v>
      </c>
      <c r="O51" s="186">
        <v>50433</v>
      </c>
      <c r="P51" s="186">
        <v>52993</v>
      </c>
      <c r="Q51" s="186">
        <v>56633</v>
      </c>
      <c r="R51" s="186">
        <v>56810</v>
      </c>
      <c r="S51" s="1">
        <v>64934</v>
      </c>
      <c r="T51" s="1">
        <v>64289</v>
      </c>
      <c r="U51" s="186">
        <v>64182</v>
      </c>
      <c r="V51" s="186">
        <v>77593</v>
      </c>
      <c r="W51" s="186">
        <v>83640</v>
      </c>
      <c r="X51" s="186">
        <v>87980</v>
      </c>
      <c r="Y51" s="186">
        <v>91889</v>
      </c>
      <c r="Z51" s="186">
        <v>112705</v>
      </c>
      <c r="AA51" s="186">
        <v>121730</v>
      </c>
      <c r="AB51" s="186">
        <v>133347</v>
      </c>
      <c r="AC51" s="186">
        <v>151297</v>
      </c>
      <c r="AD51" s="186">
        <v>165626</v>
      </c>
      <c r="AE51" s="186">
        <v>171127</v>
      </c>
      <c r="AF51" s="186">
        <v>192140</v>
      </c>
      <c r="AG51" s="186">
        <v>200115</v>
      </c>
      <c r="AH51" s="186">
        <v>223602</v>
      </c>
      <c r="AI51" s="186">
        <v>245535</v>
      </c>
      <c r="AJ51" s="186">
        <v>270518</v>
      </c>
      <c r="AK51" s="186">
        <v>297813</v>
      </c>
      <c r="AL51" s="186">
        <v>328785</v>
      </c>
      <c r="AM51" s="186">
        <v>324587</v>
      </c>
      <c r="AN51" s="186">
        <v>358773</v>
      </c>
      <c r="AO51" s="186">
        <v>355452</v>
      </c>
      <c r="AP51" s="186">
        <v>403741</v>
      </c>
      <c r="AQ51" s="186">
        <v>412810</v>
      </c>
      <c r="AR51" s="186">
        <v>476534</v>
      </c>
      <c r="AS51" s="186">
        <v>472409</v>
      </c>
      <c r="AT51" s="186">
        <v>500093</v>
      </c>
      <c r="AU51" s="186">
        <v>528248</v>
      </c>
      <c r="AV51" s="12">
        <v>565032</v>
      </c>
      <c r="AW51" s="12">
        <v>589069</v>
      </c>
      <c r="AX51" s="24">
        <v>659225</v>
      </c>
      <c r="AY51" s="24">
        <v>694037</v>
      </c>
      <c r="AZ51" s="12">
        <v>730251</v>
      </c>
      <c r="BA51" s="12">
        <v>768491</v>
      </c>
      <c r="BB51" s="12">
        <v>833564</v>
      </c>
      <c r="BC51" s="12">
        <v>870663</v>
      </c>
      <c r="BD51" s="12">
        <v>927245</v>
      </c>
      <c r="BE51" s="25">
        <v>977469</v>
      </c>
      <c r="BF51" s="25">
        <v>976596</v>
      </c>
      <c r="BG51" s="186">
        <v>1012955</v>
      </c>
      <c r="BH51" s="186">
        <v>1062722</v>
      </c>
      <c r="BI51" s="186">
        <v>1110035</v>
      </c>
      <c r="BJ51" s="186">
        <v>1189089</v>
      </c>
      <c r="BK51" s="186">
        <v>1265925</v>
      </c>
      <c r="BL51" s="186">
        <v>1321368</v>
      </c>
      <c r="BM51" s="186">
        <v>1333835</v>
      </c>
      <c r="BN51" s="186">
        <v>1304487</v>
      </c>
      <c r="BO51" s="186">
        <v>1379607</v>
      </c>
      <c r="BP51" s="186">
        <v>1521928</v>
      </c>
      <c r="BQ51" s="186">
        <v>1533663</v>
      </c>
      <c r="BR51" s="187">
        <v>1608496</v>
      </c>
      <c r="BS51" s="187">
        <v>1674108</v>
      </c>
      <c r="BT51" s="187">
        <v>1747550</v>
      </c>
      <c r="BU51" s="187">
        <v>1828543</v>
      </c>
      <c r="BV51" s="187">
        <v>1917548</v>
      </c>
      <c r="BW51" s="187">
        <v>1940415</v>
      </c>
      <c r="BX51" s="187">
        <v>2018423</v>
      </c>
      <c r="BY51" s="221">
        <f t="shared" si="40"/>
        <v>4.0790900319304491E-2</v>
      </c>
      <c r="BZ51" s="221">
        <f t="shared" si="40"/>
        <v>4.386933220556858E-2</v>
      </c>
      <c r="CA51" s="222"/>
      <c r="CB51" s="1"/>
      <c r="CC51" s="1"/>
      <c r="CD51" s="1"/>
      <c r="CE51" s="1"/>
      <c r="CF51" s="1"/>
      <c r="CG51" s="1"/>
      <c r="CH51" s="1"/>
      <c r="CI51" s="1"/>
    </row>
    <row r="52" spans="1:87">
      <c r="A52" s="21" t="s">
        <v>53</v>
      </c>
      <c r="B52" s="188">
        <v>110855</v>
      </c>
      <c r="C52" s="188">
        <v>122876</v>
      </c>
      <c r="D52" s="188">
        <v>126433</v>
      </c>
      <c r="E52" s="188">
        <v>179002</v>
      </c>
      <c r="F52" s="188">
        <v>197546</v>
      </c>
      <c r="G52" s="188">
        <v>233460</v>
      </c>
      <c r="H52" s="188">
        <v>243753</v>
      </c>
      <c r="I52" s="188">
        <v>252885</v>
      </c>
      <c r="J52" s="188">
        <v>261271</v>
      </c>
      <c r="K52" s="188">
        <v>266971</v>
      </c>
      <c r="L52" s="188">
        <v>329301</v>
      </c>
      <c r="M52" s="188">
        <v>355977</v>
      </c>
      <c r="N52" s="188">
        <v>371012</v>
      </c>
      <c r="O52" s="188">
        <v>382075</v>
      </c>
      <c r="P52" s="188">
        <v>426234</v>
      </c>
      <c r="Q52" s="188">
        <v>441231</v>
      </c>
      <c r="R52" s="188">
        <v>459680</v>
      </c>
      <c r="S52" s="17">
        <v>599415</v>
      </c>
      <c r="T52" s="17">
        <v>711447</v>
      </c>
      <c r="U52" s="188">
        <v>732354</v>
      </c>
      <c r="V52" s="188">
        <v>822880</v>
      </c>
      <c r="W52" s="188">
        <v>921051</v>
      </c>
      <c r="X52" s="188">
        <v>990548</v>
      </c>
      <c r="Y52" s="188">
        <v>1090826</v>
      </c>
      <c r="Z52" s="188">
        <v>1332754</v>
      </c>
      <c r="AA52" s="188">
        <v>1423085</v>
      </c>
      <c r="AB52" s="188">
        <v>1628043</v>
      </c>
      <c r="AC52" s="188">
        <v>1868002</v>
      </c>
      <c r="AD52" s="188">
        <v>2032164</v>
      </c>
      <c r="AE52" s="188">
        <v>2140836</v>
      </c>
      <c r="AF52" s="188">
        <v>2421077</v>
      </c>
      <c r="AG52" s="188">
        <v>2733294</v>
      </c>
      <c r="AH52" s="188">
        <v>3089233</v>
      </c>
      <c r="AI52" s="188">
        <v>3260448</v>
      </c>
      <c r="AJ52" s="188">
        <v>3366310</v>
      </c>
      <c r="AK52" s="188">
        <v>3629459</v>
      </c>
      <c r="AL52" s="188">
        <v>3934495</v>
      </c>
      <c r="AM52" s="188">
        <v>4296576</v>
      </c>
      <c r="AN52" s="188">
        <v>5116236</v>
      </c>
      <c r="AO52" s="188">
        <v>5113133</v>
      </c>
      <c r="AP52" s="188">
        <v>5491530</v>
      </c>
      <c r="AQ52" s="188">
        <v>5673577</v>
      </c>
      <c r="AR52" s="188">
        <v>6005545</v>
      </c>
      <c r="AS52" s="188">
        <v>6407675</v>
      </c>
      <c r="AT52" s="188">
        <v>6557746</v>
      </c>
      <c r="AU52" s="188">
        <v>7016734</v>
      </c>
      <c r="AV52" s="21">
        <v>7389207</v>
      </c>
      <c r="AW52" s="21">
        <v>7955528</v>
      </c>
      <c r="AX52" s="52">
        <v>8427695</v>
      </c>
      <c r="AY52" s="52">
        <v>9029488</v>
      </c>
      <c r="AZ52" s="21">
        <v>9585513</v>
      </c>
      <c r="BA52" s="21">
        <v>10186768</v>
      </c>
      <c r="BB52" s="21">
        <v>11149759</v>
      </c>
      <c r="BC52" s="21">
        <v>11627782</v>
      </c>
      <c r="BD52" s="21">
        <v>12575192</v>
      </c>
      <c r="BE52" s="53">
        <v>11768235</v>
      </c>
      <c r="BF52" s="53">
        <v>11813831</v>
      </c>
      <c r="BG52" s="188">
        <v>12089770</v>
      </c>
      <c r="BH52" s="188">
        <v>12638266</v>
      </c>
      <c r="BI52" s="188">
        <v>13152251</v>
      </c>
      <c r="BJ52" s="188">
        <v>13795044</v>
      </c>
      <c r="BK52" s="188">
        <v>14482624</v>
      </c>
      <c r="BL52" s="188">
        <v>14915012</v>
      </c>
      <c r="BM52" s="188">
        <v>14447245</v>
      </c>
      <c r="BN52" s="188">
        <v>14368569</v>
      </c>
      <c r="BO52" s="188">
        <v>15347327</v>
      </c>
      <c r="BP52" s="188">
        <v>15995335</v>
      </c>
      <c r="BQ52" s="188">
        <v>16522612</v>
      </c>
      <c r="BR52" s="189">
        <v>16410925</v>
      </c>
      <c r="BS52" s="189">
        <v>17019026</v>
      </c>
      <c r="BT52" s="189">
        <v>17607733</v>
      </c>
      <c r="BU52" s="189">
        <v>18133496</v>
      </c>
      <c r="BV52" s="189">
        <v>18748320</v>
      </c>
      <c r="BW52" s="189">
        <v>20039033</v>
      </c>
      <c r="BX52" s="189">
        <v>20114894</v>
      </c>
      <c r="BY52" s="221">
        <f t="shared" si="40"/>
        <v>3.7054645000205659E-2</v>
      </c>
      <c r="BZ52" s="221">
        <f t="shared" si="40"/>
        <v>3.4591109973038409E-2</v>
      </c>
      <c r="CA52" s="222"/>
      <c r="CB52" s="1"/>
      <c r="CC52" s="1"/>
      <c r="CD52" s="1"/>
      <c r="CE52" s="1"/>
      <c r="CF52" s="1"/>
      <c r="CG52" s="1"/>
      <c r="CH52" s="1"/>
      <c r="CI52" s="1"/>
    </row>
    <row r="53" spans="1:87">
      <c r="A53" s="50" t="s">
        <v>54</v>
      </c>
      <c r="B53" s="63">
        <f t="shared" ref="B53:R53" si="48">SUM(B55:B63)</f>
        <v>1123760</v>
      </c>
      <c r="C53" s="63">
        <f t="shared" si="48"/>
        <v>1162666</v>
      </c>
      <c r="D53" s="63">
        <f t="shared" si="48"/>
        <v>1379452</v>
      </c>
      <c r="E53" s="63">
        <f t="shared" si="48"/>
        <v>1650232</v>
      </c>
      <c r="F53" s="63">
        <f t="shared" si="48"/>
        <v>1939735</v>
      </c>
      <c r="G53" s="63">
        <f t="shared" si="48"/>
        <v>2130121</v>
      </c>
      <c r="H53" s="63">
        <f t="shared" si="48"/>
        <v>2352583</v>
      </c>
      <c r="I53" s="63">
        <f t="shared" si="48"/>
        <v>2531126</v>
      </c>
      <c r="J53" s="63">
        <f t="shared" si="48"/>
        <v>2619512</v>
      </c>
      <c r="K53" s="63">
        <f t="shared" si="48"/>
        <v>2757276</v>
      </c>
      <c r="L53" s="63">
        <f t="shared" si="48"/>
        <v>3099662</v>
      </c>
      <c r="M53" s="63">
        <f t="shared" si="48"/>
        <v>3548923</v>
      </c>
      <c r="N53" s="63">
        <f t="shared" si="48"/>
        <v>3535336</v>
      </c>
      <c r="O53" s="63">
        <f t="shared" si="48"/>
        <v>3759569</v>
      </c>
      <c r="P53" s="63">
        <f t="shared" si="48"/>
        <v>4346651</v>
      </c>
      <c r="Q53" s="63">
        <f t="shared" si="48"/>
        <v>4732184</v>
      </c>
      <c r="R53" s="63">
        <f t="shared" si="48"/>
        <v>5168809</v>
      </c>
      <c r="S53" s="63">
        <f>SUM(S55:S63)</f>
        <v>5464435</v>
      </c>
      <c r="T53" s="63">
        <f t="shared" ref="T53:BX53" si="49">SUM(T55:T63)</f>
        <v>5954515</v>
      </c>
      <c r="U53" s="63">
        <f t="shared" si="49"/>
        <v>6385516</v>
      </c>
      <c r="V53" s="63">
        <f t="shared" ref="V53:AU53" si="50">SUM(V55:V63)</f>
        <v>7298251</v>
      </c>
      <c r="W53" s="63">
        <f t="shared" si="50"/>
        <v>8502221</v>
      </c>
      <c r="X53" s="63">
        <f t="shared" si="50"/>
        <v>9415939</v>
      </c>
      <c r="Y53" s="63">
        <f t="shared" si="50"/>
        <v>11094633</v>
      </c>
      <c r="Z53" s="63">
        <f t="shared" si="50"/>
        <v>13028023</v>
      </c>
      <c r="AA53" s="63">
        <f t="shared" si="50"/>
        <v>13897281</v>
      </c>
      <c r="AB53" s="63">
        <f t="shared" si="50"/>
        <v>16176792</v>
      </c>
      <c r="AC53" s="63">
        <f t="shared" si="50"/>
        <v>18600928</v>
      </c>
      <c r="AD53" s="63">
        <f t="shared" si="50"/>
        <v>19494255</v>
      </c>
      <c r="AE53" s="63">
        <f t="shared" si="50"/>
        <v>20129125</v>
      </c>
      <c r="AF53" s="63">
        <f t="shared" si="50"/>
        <v>22499351</v>
      </c>
      <c r="AG53" s="63">
        <f t="shared" si="50"/>
        <v>25166551</v>
      </c>
      <c r="AH53" s="63">
        <f t="shared" si="50"/>
        <v>26950669</v>
      </c>
      <c r="AI53" s="63">
        <f t="shared" si="50"/>
        <v>29102865</v>
      </c>
      <c r="AJ53" s="63">
        <f t="shared" si="50"/>
        <v>31694150</v>
      </c>
      <c r="AK53" s="63">
        <f t="shared" si="50"/>
        <v>34797406</v>
      </c>
      <c r="AL53" s="63">
        <f t="shared" si="50"/>
        <v>38359878</v>
      </c>
      <c r="AM53" s="63">
        <f t="shared" si="50"/>
        <v>40623684</v>
      </c>
      <c r="AN53" s="63">
        <f t="shared" si="50"/>
        <v>47047484</v>
      </c>
      <c r="AO53" s="63">
        <f t="shared" si="50"/>
        <v>51492838</v>
      </c>
      <c r="AP53" s="63">
        <f t="shared" si="50"/>
        <v>56295468</v>
      </c>
      <c r="AQ53" s="63">
        <f t="shared" si="50"/>
        <v>61657980</v>
      </c>
      <c r="AR53" s="63">
        <f t="shared" si="50"/>
        <v>64482061</v>
      </c>
      <c r="AS53" s="63">
        <f t="shared" si="50"/>
        <v>67693850</v>
      </c>
      <c r="AT53" s="63">
        <f t="shared" si="50"/>
        <v>70960496</v>
      </c>
      <c r="AU53" s="63">
        <f t="shared" si="50"/>
        <v>71756719</v>
      </c>
      <c r="AV53" s="63">
        <f t="shared" si="49"/>
        <v>79877354</v>
      </c>
      <c r="AW53" s="63">
        <f t="shared" si="49"/>
        <v>83017588</v>
      </c>
      <c r="AX53" s="63">
        <f t="shared" si="49"/>
        <v>86646620</v>
      </c>
      <c r="AY53" s="63">
        <f t="shared" si="49"/>
        <v>90261070</v>
      </c>
      <c r="AZ53" s="63">
        <f t="shared" si="49"/>
        <v>92244104</v>
      </c>
      <c r="BA53" s="63">
        <f t="shared" si="49"/>
        <v>96248275</v>
      </c>
      <c r="BB53" s="63">
        <f t="shared" si="49"/>
        <v>102428386</v>
      </c>
      <c r="BC53" s="63">
        <f t="shared" si="49"/>
        <v>108466230</v>
      </c>
      <c r="BD53" s="63">
        <f t="shared" si="49"/>
        <v>116549696</v>
      </c>
      <c r="BE53" s="63">
        <f t="shared" si="49"/>
        <v>122028333</v>
      </c>
      <c r="BF53" s="63">
        <f t="shared" si="49"/>
        <v>115751806</v>
      </c>
      <c r="BG53" s="63">
        <f t="shared" si="49"/>
        <v>118965383</v>
      </c>
      <c r="BH53" s="63">
        <f t="shared" si="49"/>
        <v>128446539</v>
      </c>
      <c r="BI53" s="63">
        <f t="shared" si="49"/>
        <v>142554645</v>
      </c>
      <c r="BJ53" s="63">
        <f t="shared" si="49"/>
        <v>155098809</v>
      </c>
      <c r="BK53" s="63">
        <f t="shared" si="49"/>
        <v>168650932</v>
      </c>
      <c r="BL53" s="63">
        <f t="shared" si="49"/>
        <v>175984602</v>
      </c>
      <c r="BM53" s="63">
        <f t="shared" si="49"/>
        <v>165347981</v>
      </c>
      <c r="BN53" s="63">
        <f t="shared" si="49"/>
        <v>162657828</v>
      </c>
      <c r="BO53" s="63">
        <f t="shared" si="49"/>
        <v>174423675</v>
      </c>
      <c r="BP53" s="63">
        <f t="shared" si="49"/>
        <v>181801497</v>
      </c>
      <c r="BQ53" s="63">
        <f t="shared" si="49"/>
        <v>188821157</v>
      </c>
      <c r="BR53" s="63">
        <f t="shared" si="49"/>
        <v>194082739</v>
      </c>
      <c r="BS53" s="63">
        <f t="shared" si="49"/>
        <v>201956479</v>
      </c>
      <c r="BT53" s="63">
        <f t="shared" si="49"/>
        <v>205947004</v>
      </c>
      <c r="BU53" s="63">
        <f t="shared" si="49"/>
        <v>206844324</v>
      </c>
      <c r="BV53" s="63">
        <f t="shared" si="49"/>
        <v>227311953</v>
      </c>
      <c r="BW53" s="63">
        <f t="shared" si="49"/>
        <v>238193312</v>
      </c>
      <c r="BX53" s="63">
        <f t="shared" si="49"/>
        <v>236019910</v>
      </c>
      <c r="BY53" s="221">
        <f t="shared" si="40"/>
        <v>4.0568986405328918E-2</v>
      </c>
      <c r="BZ53" s="221">
        <f t="shared" si="40"/>
        <v>1.9759331415160987E-2</v>
      </c>
      <c r="CA53" s="222"/>
      <c r="CB53" s="1"/>
      <c r="CC53" s="1"/>
      <c r="CD53" s="1"/>
      <c r="CE53" s="1"/>
      <c r="CF53" s="1"/>
      <c r="CG53" s="1"/>
      <c r="CH53" s="1"/>
      <c r="CI53" s="1"/>
    </row>
    <row r="54" spans="1:87">
      <c r="A54" s="50" t="s">
        <v>10</v>
      </c>
      <c r="B54" s="93"/>
      <c r="C54" s="93"/>
      <c r="D54" s="93"/>
      <c r="E54" s="93"/>
      <c r="F54" s="93"/>
      <c r="G54" s="93"/>
      <c r="H54" s="93"/>
      <c r="I54" s="93"/>
      <c r="J54" s="93"/>
      <c r="K54" s="93"/>
      <c r="L54" s="93"/>
      <c r="M54" s="93"/>
      <c r="N54" s="93"/>
      <c r="O54" s="93"/>
      <c r="P54" s="93"/>
      <c r="Q54" s="93"/>
      <c r="R54" s="93"/>
      <c r="S54" s="64"/>
      <c r="T54" s="64"/>
      <c r="U54" s="64"/>
      <c r="V54" s="64"/>
      <c r="W54" s="64"/>
      <c r="X54" s="64"/>
      <c r="Y54" s="64"/>
      <c r="Z54" s="64"/>
      <c r="AA54" s="64"/>
      <c r="AB54" s="64"/>
      <c r="AC54" s="64"/>
      <c r="AD54" s="64"/>
      <c r="AE54" s="64"/>
      <c r="AF54" s="64"/>
      <c r="AG54" s="64"/>
      <c r="AH54" s="64"/>
      <c r="AI54" s="64"/>
      <c r="AJ54" s="64"/>
      <c r="AK54" s="64"/>
      <c r="AL54" s="64"/>
      <c r="AM54" s="64"/>
      <c r="AN54" s="64"/>
      <c r="AO54" s="64"/>
      <c r="AP54" s="64"/>
      <c r="AQ54" s="64"/>
      <c r="AR54" s="64"/>
      <c r="AS54" s="64"/>
      <c r="AT54" s="64"/>
      <c r="AU54" s="64"/>
      <c r="AV54" s="64"/>
      <c r="AW54" s="64"/>
      <c r="AX54" s="64"/>
      <c r="AY54" s="64"/>
      <c r="AZ54" s="64"/>
      <c r="BA54" s="64"/>
      <c r="BB54" s="64"/>
      <c r="BC54" s="64"/>
      <c r="BD54" s="64"/>
      <c r="BE54" s="64"/>
      <c r="BF54" s="64"/>
      <c r="BG54" s="64"/>
      <c r="BH54" s="64"/>
      <c r="BI54" s="64"/>
      <c r="BJ54" s="64"/>
      <c r="BK54" s="64"/>
      <c r="BL54" s="64"/>
      <c r="BM54" s="64"/>
      <c r="BN54" s="64"/>
      <c r="BO54" s="64"/>
      <c r="BP54" s="64"/>
      <c r="BQ54" s="64"/>
      <c r="BR54" s="190"/>
      <c r="BS54" s="190"/>
      <c r="BT54" s="190"/>
      <c r="BU54" s="190"/>
      <c r="BV54" s="190"/>
      <c r="BW54" s="190"/>
      <c r="BX54" s="190"/>
      <c r="BY54" s="221"/>
      <c r="BZ54" s="221"/>
      <c r="CA54" s="222"/>
      <c r="CB54" s="1"/>
      <c r="CC54" s="1"/>
      <c r="CD54" s="1"/>
      <c r="CE54" s="1"/>
      <c r="CF54" s="1"/>
      <c r="CG54" s="1"/>
      <c r="CH54" s="1"/>
      <c r="CI54" s="1"/>
    </row>
    <row r="55" spans="1:87">
      <c r="A55" s="12" t="s">
        <v>55</v>
      </c>
      <c r="B55" s="186">
        <v>58177</v>
      </c>
      <c r="C55" s="186">
        <v>55007</v>
      </c>
      <c r="D55" s="186">
        <v>55783</v>
      </c>
      <c r="E55" s="186">
        <v>107369</v>
      </c>
      <c r="F55" s="186">
        <v>105636</v>
      </c>
      <c r="G55" s="186">
        <v>123931</v>
      </c>
      <c r="H55" s="186">
        <v>132118</v>
      </c>
      <c r="I55" s="186">
        <v>138306</v>
      </c>
      <c r="J55" s="186">
        <v>165302</v>
      </c>
      <c r="K55" s="186">
        <v>173497</v>
      </c>
      <c r="L55" s="186">
        <v>205616</v>
      </c>
      <c r="M55" s="186">
        <v>227614</v>
      </c>
      <c r="N55" s="186">
        <v>218786</v>
      </c>
      <c r="O55" s="186">
        <v>218723</v>
      </c>
      <c r="P55" s="186">
        <v>238124</v>
      </c>
      <c r="Q55" s="186">
        <v>251236</v>
      </c>
      <c r="R55" s="186">
        <v>314693</v>
      </c>
      <c r="S55" s="1">
        <v>336541</v>
      </c>
      <c r="T55" s="1">
        <v>359381</v>
      </c>
      <c r="U55" s="186">
        <v>390545</v>
      </c>
      <c r="V55" s="186">
        <v>439948</v>
      </c>
      <c r="W55" s="186">
        <v>468154</v>
      </c>
      <c r="X55" s="186">
        <v>499826</v>
      </c>
      <c r="Y55" s="186">
        <v>541573</v>
      </c>
      <c r="Z55" s="186">
        <v>741789</v>
      </c>
      <c r="AA55" s="186">
        <v>795589</v>
      </c>
      <c r="AB55" s="186">
        <v>988539</v>
      </c>
      <c r="AC55" s="186">
        <v>1142579</v>
      </c>
      <c r="AD55" s="186">
        <v>1092900</v>
      </c>
      <c r="AE55" s="186">
        <v>1058848</v>
      </c>
      <c r="AF55" s="186">
        <v>1263832</v>
      </c>
      <c r="AG55" s="186">
        <v>1457139</v>
      </c>
      <c r="AH55" s="186">
        <v>1550424</v>
      </c>
      <c r="AI55" s="186">
        <v>1718112</v>
      </c>
      <c r="AJ55" s="186">
        <v>1839678</v>
      </c>
      <c r="AK55" s="186">
        <v>2071885</v>
      </c>
      <c r="AL55" s="186">
        <v>2342572</v>
      </c>
      <c r="AM55" s="186">
        <v>2537725</v>
      </c>
      <c r="AN55" s="186">
        <v>3086003</v>
      </c>
      <c r="AO55" s="186">
        <v>3529194</v>
      </c>
      <c r="AP55" s="186">
        <v>3836804</v>
      </c>
      <c r="AQ55" s="186">
        <v>4280758</v>
      </c>
      <c r="AR55" s="186">
        <v>4373471</v>
      </c>
      <c r="AS55" s="186">
        <v>4808456</v>
      </c>
      <c r="AT55" s="186">
        <v>5268014</v>
      </c>
      <c r="AU55" s="186">
        <v>4983328</v>
      </c>
      <c r="AV55" s="12">
        <v>6059339</v>
      </c>
      <c r="AW55" s="12">
        <v>6674848</v>
      </c>
      <c r="AX55" s="24">
        <v>6838725</v>
      </c>
      <c r="AY55" s="24">
        <v>7474119</v>
      </c>
      <c r="AZ55" s="12">
        <v>7830171</v>
      </c>
      <c r="BA55" s="12">
        <v>8773258</v>
      </c>
      <c r="BB55" s="12">
        <v>9393604</v>
      </c>
      <c r="BC55" s="12">
        <v>9623591</v>
      </c>
      <c r="BD55" s="12">
        <v>10171242</v>
      </c>
      <c r="BE55" s="25">
        <v>9895673</v>
      </c>
      <c r="BF55" s="25">
        <v>9032787</v>
      </c>
      <c r="BG55" s="186">
        <v>9508645</v>
      </c>
      <c r="BH55" s="186">
        <v>10291289</v>
      </c>
      <c r="BI55" s="186">
        <v>11584728</v>
      </c>
      <c r="BJ55" s="186">
        <v>12131894</v>
      </c>
      <c r="BK55" s="186">
        <v>13271789</v>
      </c>
      <c r="BL55" s="186">
        <v>14597982</v>
      </c>
      <c r="BM55" s="186">
        <v>12927687</v>
      </c>
      <c r="BN55" s="186">
        <v>12285994</v>
      </c>
      <c r="BO55" s="186">
        <v>13432252</v>
      </c>
      <c r="BP55" s="186">
        <v>15421035</v>
      </c>
      <c r="BQ55" s="186">
        <v>16136516</v>
      </c>
      <c r="BR55" s="187">
        <v>15937742</v>
      </c>
      <c r="BS55" s="187">
        <v>16231958</v>
      </c>
      <c r="BT55" s="187">
        <v>15244947</v>
      </c>
      <c r="BU55" s="187">
        <v>16345525</v>
      </c>
      <c r="BV55" s="187">
        <v>18934012</v>
      </c>
      <c r="BW55" s="187">
        <v>17993741</v>
      </c>
      <c r="BX55" s="187">
        <v>18400534</v>
      </c>
      <c r="BY55" s="221">
        <f t="shared" si="40"/>
        <v>1.8460331457241561E-2</v>
      </c>
      <c r="BZ55" s="221">
        <f t="shared" si="40"/>
        <v>-6.0806650682560907E-2</v>
      </c>
      <c r="CA55" s="222"/>
      <c r="CB55" s="1"/>
      <c r="CC55" s="1"/>
      <c r="CD55" s="1"/>
      <c r="CE55" s="1"/>
      <c r="CF55" s="1"/>
      <c r="CG55" s="1"/>
      <c r="CH55" s="1"/>
      <c r="CI55" s="1"/>
    </row>
    <row r="56" spans="1:87">
      <c r="A56" s="12" t="s">
        <v>56</v>
      </c>
      <c r="B56" s="186">
        <v>23118</v>
      </c>
      <c r="C56" s="186">
        <v>22283</v>
      </c>
      <c r="D56" s="186">
        <v>26049</v>
      </c>
      <c r="E56" s="186">
        <v>38280</v>
      </c>
      <c r="F56" s="186">
        <v>41628</v>
      </c>
      <c r="G56" s="186">
        <v>43160</v>
      </c>
      <c r="H56" s="186">
        <v>56238</v>
      </c>
      <c r="I56" s="186">
        <v>56702</v>
      </c>
      <c r="J56" s="186">
        <v>56403</v>
      </c>
      <c r="K56" s="186">
        <v>58902</v>
      </c>
      <c r="L56" s="186">
        <v>66465</v>
      </c>
      <c r="M56" s="186">
        <v>70565</v>
      </c>
      <c r="N56" s="186">
        <v>78762</v>
      </c>
      <c r="O56" s="186">
        <v>81165</v>
      </c>
      <c r="P56" s="186">
        <v>86929</v>
      </c>
      <c r="Q56" s="186">
        <v>90073</v>
      </c>
      <c r="R56" s="186">
        <v>93387</v>
      </c>
      <c r="S56" s="1">
        <v>97774</v>
      </c>
      <c r="T56" s="1">
        <v>109667</v>
      </c>
      <c r="U56" s="186">
        <v>117735</v>
      </c>
      <c r="V56" s="186">
        <v>127988</v>
      </c>
      <c r="W56" s="186">
        <v>132524</v>
      </c>
      <c r="X56" s="186">
        <v>146145</v>
      </c>
      <c r="Y56" s="186">
        <v>158221</v>
      </c>
      <c r="Z56" s="186">
        <v>207617</v>
      </c>
      <c r="AA56" s="186">
        <v>228847</v>
      </c>
      <c r="AB56" s="186">
        <v>276461</v>
      </c>
      <c r="AC56" s="186">
        <v>303645</v>
      </c>
      <c r="AD56" s="186">
        <v>336347</v>
      </c>
      <c r="AE56" s="186">
        <v>369015</v>
      </c>
      <c r="AF56" s="186">
        <v>530565</v>
      </c>
      <c r="AG56" s="186">
        <v>468462</v>
      </c>
      <c r="AH56" s="186">
        <v>527396</v>
      </c>
      <c r="AI56" s="186">
        <v>554375</v>
      </c>
      <c r="AJ56" s="186">
        <v>619160</v>
      </c>
      <c r="AK56" s="186">
        <v>674316</v>
      </c>
      <c r="AL56" s="186">
        <v>730979</v>
      </c>
      <c r="AM56" s="186">
        <v>780052</v>
      </c>
      <c r="AN56" s="186">
        <v>920273</v>
      </c>
      <c r="AO56" s="186">
        <v>1005216</v>
      </c>
      <c r="AP56" s="186">
        <v>1101381</v>
      </c>
      <c r="AQ56" s="186">
        <v>1288480</v>
      </c>
      <c r="AR56" s="186">
        <v>1505523</v>
      </c>
      <c r="AS56" s="186">
        <v>1590423</v>
      </c>
      <c r="AT56" s="186">
        <v>1560869</v>
      </c>
      <c r="AU56" s="186">
        <v>1558231</v>
      </c>
      <c r="AV56" s="12">
        <v>1670488</v>
      </c>
      <c r="AW56" s="12">
        <v>1763941</v>
      </c>
      <c r="AX56" s="24">
        <v>1764588</v>
      </c>
      <c r="AY56" s="24">
        <v>1812574</v>
      </c>
      <c r="AZ56" s="12">
        <v>1896564</v>
      </c>
      <c r="BA56" s="12">
        <v>2019491</v>
      </c>
      <c r="BB56" s="12">
        <v>2369820</v>
      </c>
      <c r="BC56" s="12">
        <v>2540581</v>
      </c>
      <c r="BD56" s="12">
        <v>2661080</v>
      </c>
      <c r="BE56" s="25">
        <v>2668938</v>
      </c>
      <c r="BF56" s="25">
        <v>2626830</v>
      </c>
      <c r="BG56" s="186">
        <v>2697275</v>
      </c>
      <c r="BH56" s="186">
        <v>2975525</v>
      </c>
      <c r="BI56" s="186">
        <v>3215570</v>
      </c>
      <c r="BJ56" s="186">
        <v>3598579</v>
      </c>
      <c r="BK56" s="186">
        <v>3696065</v>
      </c>
      <c r="BL56" s="186">
        <v>3785719</v>
      </c>
      <c r="BM56" s="186">
        <v>3488960</v>
      </c>
      <c r="BN56" s="186">
        <v>3489953</v>
      </c>
      <c r="BO56" s="186">
        <v>3675810</v>
      </c>
      <c r="BP56" s="186">
        <v>3777130</v>
      </c>
      <c r="BQ56" s="186">
        <v>3884450</v>
      </c>
      <c r="BR56" s="187">
        <v>3847181</v>
      </c>
      <c r="BS56" s="187">
        <v>4064075</v>
      </c>
      <c r="BT56" s="187">
        <v>4130242</v>
      </c>
      <c r="BU56" s="187">
        <v>4232556</v>
      </c>
      <c r="BV56" s="187">
        <v>4410632</v>
      </c>
      <c r="BW56" s="187">
        <v>4674441</v>
      </c>
      <c r="BX56" s="187">
        <v>4851219</v>
      </c>
      <c r="BY56" s="221">
        <f t="shared" si="40"/>
        <v>5.6377383855867449E-2</v>
      </c>
      <c r="BZ56" s="221">
        <f t="shared" si="40"/>
        <v>1.6280949539563123E-2</v>
      </c>
      <c r="CA56" s="222"/>
      <c r="CB56" s="1"/>
      <c r="CC56" s="1"/>
      <c r="CD56" s="1"/>
      <c r="CE56" s="1"/>
      <c r="CF56" s="1"/>
      <c r="CG56" s="1"/>
      <c r="CH56" s="1"/>
      <c r="CI56" s="1"/>
    </row>
    <row r="57" spans="1:87">
      <c r="A57" s="12" t="s">
        <v>57</v>
      </c>
      <c r="B57" s="186">
        <v>124470</v>
      </c>
      <c r="C57" s="186">
        <v>135919</v>
      </c>
      <c r="D57" s="186">
        <v>175351</v>
      </c>
      <c r="E57" s="186">
        <v>219312</v>
      </c>
      <c r="F57" s="186">
        <v>234846</v>
      </c>
      <c r="G57" s="186">
        <v>294340</v>
      </c>
      <c r="H57" s="186">
        <v>315222</v>
      </c>
      <c r="I57" s="186">
        <v>321734</v>
      </c>
      <c r="J57" s="186">
        <v>328446</v>
      </c>
      <c r="K57" s="186">
        <v>344315</v>
      </c>
      <c r="L57" s="186">
        <v>387303</v>
      </c>
      <c r="M57" s="186">
        <v>413595</v>
      </c>
      <c r="N57" s="186">
        <v>415185</v>
      </c>
      <c r="O57" s="186">
        <v>479739</v>
      </c>
      <c r="P57" s="186">
        <v>491123</v>
      </c>
      <c r="Q57" s="186">
        <v>525419</v>
      </c>
      <c r="R57" s="186">
        <v>549745</v>
      </c>
      <c r="S57" s="1">
        <v>580414</v>
      </c>
      <c r="T57" s="1">
        <v>631953</v>
      </c>
      <c r="U57" s="186">
        <v>674981</v>
      </c>
      <c r="V57" s="186">
        <v>773157</v>
      </c>
      <c r="W57" s="186">
        <v>953669</v>
      </c>
      <c r="X57" s="186">
        <v>1034864</v>
      </c>
      <c r="Y57" s="186">
        <v>1233510</v>
      </c>
      <c r="Z57" s="186">
        <v>1393653</v>
      </c>
      <c r="AA57" s="186">
        <v>1498564</v>
      </c>
      <c r="AB57" s="186">
        <v>1805694</v>
      </c>
      <c r="AC57" s="186">
        <v>2054097</v>
      </c>
      <c r="AD57" s="186">
        <v>2204744</v>
      </c>
      <c r="AE57" s="186">
        <v>2218537</v>
      </c>
      <c r="AF57" s="186">
        <v>2727594</v>
      </c>
      <c r="AG57" s="186">
        <v>2934261</v>
      </c>
      <c r="AH57" s="186">
        <v>3300804</v>
      </c>
      <c r="AI57" s="186">
        <v>3616148</v>
      </c>
      <c r="AJ57" s="186">
        <v>3927303</v>
      </c>
      <c r="AK57" s="186">
        <v>4335648</v>
      </c>
      <c r="AL57" s="186">
        <v>4803664</v>
      </c>
      <c r="AM57" s="186">
        <v>5155631</v>
      </c>
      <c r="AN57" s="186">
        <v>5839414</v>
      </c>
      <c r="AO57" s="186">
        <v>6620595</v>
      </c>
      <c r="AP57" s="186">
        <v>7696879</v>
      </c>
      <c r="AQ57" s="186">
        <v>8348322</v>
      </c>
      <c r="AR57" s="186">
        <v>8521404</v>
      </c>
      <c r="AS57" s="186">
        <v>9118183</v>
      </c>
      <c r="AT57" s="186">
        <v>9369108</v>
      </c>
      <c r="AU57" s="186">
        <v>9683597</v>
      </c>
      <c r="AV57" s="12">
        <v>9903246</v>
      </c>
      <c r="AW57" s="12">
        <v>10383445</v>
      </c>
      <c r="AX57" s="24">
        <v>11016505</v>
      </c>
      <c r="AY57" s="24">
        <v>11601135</v>
      </c>
      <c r="AZ57" s="12">
        <v>12455370</v>
      </c>
      <c r="BA57" s="12">
        <v>13305471</v>
      </c>
      <c r="BB57" s="12">
        <v>14488496</v>
      </c>
      <c r="BC57" s="12">
        <v>14731769</v>
      </c>
      <c r="BD57" s="12">
        <v>16152874</v>
      </c>
      <c r="BE57" s="25">
        <v>17225270</v>
      </c>
      <c r="BF57" s="25">
        <v>14822592</v>
      </c>
      <c r="BG57" s="186">
        <v>15608027</v>
      </c>
      <c r="BH57" s="186">
        <v>16839243</v>
      </c>
      <c r="BI57" s="186">
        <v>18034862</v>
      </c>
      <c r="BJ57" s="186">
        <v>19419634</v>
      </c>
      <c r="BK57" s="186">
        <v>20691368</v>
      </c>
      <c r="BL57" s="186">
        <v>22059169</v>
      </c>
      <c r="BM57" s="186">
        <v>19699569</v>
      </c>
      <c r="BN57" s="186">
        <v>20050292</v>
      </c>
      <c r="BO57" s="186">
        <v>22089530</v>
      </c>
      <c r="BP57" s="186">
        <v>22820892</v>
      </c>
      <c r="BQ57" s="186">
        <v>23901047</v>
      </c>
      <c r="BR57" s="187">
        <v>25235726</v>
      </c>
      <c r="BS57" s="187">
        <v>27012206</v>
      </c>
      <c r="BT57" s="187">
        <v>27283005</v>
      </c>
      <c r="BU57" s="187">
        <v>27518360</v>
      </c>
      <c r="BV57" s="187">
        <v>29654803</v>
      </c>
      <c r="BW57" s="187">
        <v>31805410</v>
      </c>
      <c r="BX57" s="187">
        <v>31630313</v>
      </c>
      <c r="BY57" s="221">
        <f t="shared" si="40"/>
        <v>7.0395438593682622E-2</v>
      </c>
      <c r="BZ57" s="221">
        <f t="shared" si="40"/>
        <v>1.0025060522639283E-2</v>
      </c>
      <c r="CA57" s="222"/>
      <c r="CB57" s="1"/>
      <c r="CC57" s="1"/>
      <c r="CD57" s="1"/>
      <c r="CE57" s="1"/>
      <c r="CF57" s="1"/>
      <c r="CG57" s="1"/>
      <c r="CH57" s="1"/>
      <c r="CI57" s="1"/>
    </row>
    <row r="58" spans="1:87">
      <c r="A58" s="12" t="s">
        <v>58</v>
      </c>
      <c r="B58" s="186">
        <v>13478</v>
      </c>
      <c r="C58" s="186">
        <v>11535</v>
      </c>
      <c r="D58" s="186">
        <v>16328</v>
      </c>
      <c r="E58" s="186">
        <v>18722</v>
      </c>
      <c r="F58" s="186">
        <v>19819</v>
      </c>
      <c r="G58" s="186">
        <v>22528</v>
      </c>
      <c r="H58" s="186">
        <v>25373</v>
      </c>
      <c r="I58" s="186">
        <v>26967</v>
      </c>
      <c r="J58" s="186">
        <v>29134</v>
      </c>
      <c r="K58" s="186">
        <v>27554</v>
      </c>
      <c r="L58" s="186">
        <v>30790</v>
      </c>
      <c r="M58" s="186">
        <v>33265</v>
      </c>
      <c r="N58" s="186">
        <v>35003</v>
      </c>
      <c r="O58" s="186">
        <v>37927</v>
      </c>
      <c r="P58" s="186">
        <v>41757</v>
      </c>
      <c r="Q58" s="186">
        <v>43204</v>
      </c>
      <c r="R58" s="186">
        <v>46317</v>
      </c>
      <c r="S58" s="1">
        <v>47523</v>
      </c>
      <c r="T58" s="1">
        <v>50114</v>
      </c>
      <c r="U58" s="186">
        <v>54044</v>
      </c>
      <c r="V58" s="186">
        <v>61478</v>
      </c>
      <c r="W58" s="186">
        <v>66181</v>
      </c>
      <c r="X58" s="186">
        <v>75261</v>
      </c>
      <c r="Y58" s="186">
        <v>83247</v>
      </c>
      <c r="Z58" s="186">
        <v>94765</v>
      </c>
      <c r="AA58" s="186">
        <v>118465</v>
      </c>
      <c r="AB58" s="186">
        <v>139175</v>
      </c>
      <c r="AC58" s="186">
        <v>155843</v>
      </c>
      <c r="AD58" s="186">
        <v>165164</v>
      </c>
      <c r="AE58" s="186">
        <v>172410</v>
      </c>
      <c r="AF58" s="186">
        <v>183778</v>
      </c>
      <c r="AG58" s="186">
        <v>200231</v>
      </c>
      <c r="AH58" s="186">
        <v>240390</v>
      </c>
      <c r="AI58" s="186">
        <v>264107</v>
      </c>
      <c r="AJ58" s="186">
        <v>267495</v>
      </c>
      <c r="AK58" s="186">
        <v>268752</v>
      </c>
      <c r="AL58" s="186">
        <v>325515</v>
      </c>
      <c r="AM58" s="186">
        <v>329458</v>
      </c>
      <c r="AN58" s="186">
        <v>423465</v>
      </c>
      <c r="AO58" s="186">
        <v>434048</v>
      </c>
      <c r="AP58" s="186">
        <v>484478</v>
      </c>
      <c r="AQ58" s="186">
        <v>578488</v>
      </c>
      <c r="AR58" s="186">
        <v>583168</v>
      </c>
      <c r="AS58" s="186">
        <v>613232</v>
      </c>
      <c r="AT58" s="186">
        <v>595299</v>
      </c>
      <c r="AU58" s="186">
        <v>624627</v>
      </c>
      <c r="AV58" s="12">
        <v>985415</v>
      </c>
      <c r="AW58" s="12">
        <v>993285</v>
      </c>
      <c r="AX58" s="24">
        <v>837002</v>
      </c>
      <c r="AY58" s="24">
        <v>917945</v>
      </c>
      <c r="AZ58" s="12">
        <v>837092</v>
      </c>
      <c r="BA58" s="12">
        <v>914847</v>
      </c>
      <c r="BB58" s="12">
        <v>1008518</v>
      </c>
      <c r="BC58" s="12">
        <v>1070803</v>
      </c>
      <c r="BD58" s="12">
        <v>1696085</v>
      </c>
      <c r="BE58" s="25">
        <v>1755620</v>
      </c>
      <c r="BF58" s="25">
        <v>1897021</v>
      </c>
      <c r="BG58" s="186">
        <v>1959211</v>
      </c>
      <c r="BH58" s="186">
        <v>2005389</v>
      </c>
      <c r="BI58" s="186">
        <v>2010775</v>
      </c>
      <c r="BJ58" s="186">
        <v>2080573</v>
      </c>
      <c r="BK58" s="186">
        <v>2175057</v>
      </c>
      <c r="BL58" s="186">
        <v>2251179</v>
      </c>
      <c r="BM58" s="186">
        <v>2125722</v>
      </c>
      <c r="BN58" s="186">
        <v>2124984</v>
      </c>
      <c r="BO58" s="186">
        <v>2320014</v>
      </c>
      <c r="BP58" s="186">
        <v>2205045</v>
      </c>
      <c r="BQ58" s="186">
        <v>2370103</v>
      </c>
      <c r="BR58" s="187">
        <v>2282507</v>
      </c>
      <c r="BS58" s="187">
        <v>2487737</v>
      </c>
      <c r="BT58" s="187">
        <v>2641946</v>
      </c>
      <c r="BU58" s="187">
        <v>2496719</v>
      </c>
      <c r="BV58" s="187">
        <v>2920888</v>
      </c>
      <c r="BW58" s="187">
        <v>2969381</v>
      </c>
      <c r="BX58" s="187">
        <v>2858212</v>
      </c>
      <c r="BY58" s="221">
        <f t="shared" si="40"/>
        <v>8.9914291610058594E-2</v>
      </c>
      <c r="BZ58" s="221">
        <f t="shared" si="40"/>
        <v>6.1987661879049111E-2</v>
      </c>
      <c r="CA58" s="222"/>
      <c r="CB58" s="1"/>
      <c r="CC58" s="1"/>
      <c r="CD58" s="1"/>
      <c r="CE58" s="1"/>
      <c r="CF58" s="1"/>
      <c r="CG58" s="1"/>
      <c r="CH58" s="1"/>
      <c r="CI58" s="1"/>
    </row>
    <row r="59" spans="1:87">
      <c r="A59" s="12" t="s">
        <v>59</v>
      </c>
      <c r="B59" s="186">
        <v>102047</v>
      </c>
      <c r="C59" s="186">
        <v>105339</v>
      </c>
      <c r="D59" s="186">
        <v>135150</v>
      </c>
      <c r="E59" s="186">
        <v>135103</v>
      </c>
      <c r="F59" s="186">
        <v>147914</v>
      </c>
      <c r="G59" s="186">
        <v>167763</v>
      </c>
      <c r="H59" s="186">
        <v>178203</v>
      </c>
      <c r="I59" s="186">
        <v>189001</v>
      </c>
      <c r="J59" s="186">
        <v>204863</v>
      </c>
      <c r="K59" s="186">
        <v>238081</v>
      </c>
      <c r="L59" s="186">
        <v>258190</v>
      </c>
      <c r="M59" s="186">
        <v>280729</v>
      </c>
      <c r="N59" s="186">
        <v>288979</v>
      </c>
      <c r="O59" s="186">
        <v>336299</v>
      </c>
      <c r="P59" s="186">
        <v>365232</v>
      </c>
      <c r="Q59" s="186">
        <v>385666</v>
      </c>
      <c r="R59" s="186">
        <v>431244</v>
      </c>
      <c r="S59" s="1">
        <v>470266</v>
      </c>
      <c r="T59" s="1">
        <v>517224</v>
      </c>
      <c r="U59" s="186">
        <v>543550</v>
      </c>
      <c r="V59" s="186">
        <v>589146</v>
      </c>
      <c r="W59" s="186">
        <v>833964</v>
      </c>
      <c r="X59" s="186">
        <v>953954</v>
      </c>
      <c r="Y59" s="186">
        <v>1181308</v>
      </c>
      <c r="Z59" s="186">
        <v>1332251</v>
      </c>
      <c r="AA59" s="186">
        <v>1501047</v>
      </c>
      <c r="AB59" s="186">
        <v>1626285</v>
      </c>
      <c r="AC59" s="186">
        <v>1919365</v>
      </c>
      <c r="AD59" s="186">
        <v>2056302</v>
      </c>
      <c r="AE59" s="186">
        <v>2100903</v>
      </c>
      <c r="AF59" s="186">
        <v>2292438</v>
      </c>
      <c r="AG59" s="186">
        <v>3103725</v>
      </c>
      <c r="AH59" s="186">
        <v>3439860</v>
      </c>
      <c r="AI59" s="186">
        <v>3729258</v>
      </c>
      <c r="AJ59" s="186">
        <v>4265830</v>
      </c>
      <c r="AK59" s="186">
        <v>5029356</v>
      </c>
      <c r="AL59" s="186">
        <v>5526136</v>
      </c>
      <c r="AM59" s="186">
        <v>6128035</v>
      </c>
      <c r="AN59" s="186">
        <v>7137452</v>
      </c>
      <c r="AO59" s="186">
        <v>7718790</v>
      </c>
      <c r="AP59" s="186">
        <v>8360193</v>
      </c>
      <c r="AQ59" s="186">
        <v>9491417</v>
      </c>
      <c r="AR59" s="186">
        <v>9762360</v>
      </c>
      <c r="AS59" s="186">
        <v>10501352</v>
      </c>
      <c r="AT59" s="186">
        <v>10433910</v>
      </c>
      <c r="AU59" s="186">
        <v>11644652</v>
      </c>
      <c r="AV59" s="12">
        <v>12802662</v>
      </c>
      <c r="AW59" s="12">
        <v>13021982</v>
      </c>
      <c r="AX59" s="24">
        <v>13494043</v>
      </c>
      <c r="AY59" s="24">
        <v>13606950</v>
      </c>
      <c r="AZ59" s="12">
        <v>14384897</v>
      </c>
      <c r="BA59" s="12">
        <v>14414778</v>
      </c>
      <c r="BB59" s="12">
        <v>15604971</v>
      </c>
      <c r="BC59" s="12">
        <v>16926417</v>
      </c>
      <c r="BD59" s="12">
        <v>18147604</v>
      </c>
      <c r="BE59" s="12">
        <v>19253297</v>
      </c>
      <c r="BF59" s="12">
        <v>18328814</v>
      </c>
      <c r="BG59" s="186">
        <v>19936266</v>
      </c>
      <c r="BH59" s="186">
        <v>20986204</v>
      </c>
      <c r="BI59" s="186">
        <v>24247648</v>
      </c>
      <c r="BJ59" s="186">
        <v>26266187</v>
      </c>
      <c r="BK59" s="186">
        <v>29487862</v>
      </c>
      <c r="BL59" s="186">
        <v>30616510</v>
      </c>
      <c r="BM59" s="186">
        <v>27186553</v>
      </c>
      <c r="BN59" s="186">
        <v>25927891</v>
      </c>
      <c r="BO59" s="186">
        <v>27182753</v>
      </c>
      <c r="BP59" s="186">
        <v>27456175</v>
      </c>
      <c r="BQ59" s="186">
        <v>29076881</v>
      </c>
      <c r="BR59" s="187">
        <v>29679226</v>
      </c>
      <c r="BS59" s="187">
        <v>31567654</v>
      </c>
      <c r="BT59" s="187">
        <v>31546720</v>
      </c>
      <c r="BU59" s="187">
        <v>32325850</v>
      </c>
      <c r="BV59" s="187">
        <v>35365046</v>
      </c>
      <c r="BW59" s="187">
        <v>38844103</v>
      </c>
      <c r="BX59" s="187">
        <v>37927482</v>
      </c>
      <c r="BY59" s="221">
        <f t="shared" si="40"/>
        <v>6.3627939623492877E-2</v>
      </c>
      <c r="BZ59" s="221">
        <f t="shared" si="40"/>
        <v>-6.6314715689673996E-4</v>
      </c>
      <c r="CA59" s="222"/>
      <c r="CB59" s="1"/>
      <c r="CC59" s="1"/>
      <c r="CD59" s="1"/>
      <c r="CE59" s="1"/>
      <c r="CF59" s="1"/>
      <c r="CG59" s="1"/>
      <c r="CH59" s="1"/>
      <c r="CI59" s="1"/>
    </row>
    <row r="60" spans="1:87">
      <c r="A60" s="12" t="s">
        <v>60</v>
      </c>
      <c r="B60" s="186">
        <v>483968</v>
      </c>
      <c r="C60" s="186">
        <v>527807</v>
      </c>
      <c r="D60" s="186">
        <v>668718</v>
      </c>
      <c r="E60" s="186">
        <v>696891</v>
      </c>
      <c r="F60" s="186">
        <v>891783</v>
      </c>
      <c r="G60" s="186">
        <v>915144</v>
      </c>
      <c r="H60" s="186">
        <v>1023582</v>
      </c>
      <c r="I60" s="186">
        <v>1119831</v>
      </c>
      <c r="J60" s="186">
        <v>1134307</v>
      </c>
      <c r="K60" s="186">
        <v>1200204</v>
      </c>
      <c r="L60" s="186">
        <v>1356611</v>
      </c>
      <c r="M60" s="186">
        <v>1440454</v>
      </c>
      <c r="N60" s="186">
        <v>1501397</v>
      </c>
      <c r="O60" s="186">
        <v>1586066</v>
      </c>
      <c r="P60" s="186">
        <v>1961008</v>
      </c>
      <c r="Q60" s="186">
        <v>2086817</v>
      </c>
      <c r="R60" s="186">
        <v>2328611</v>
      </c>
      <c r="S60" s="1">
        <v>2506284</v>
      </c>
      <c r="T60" s="1">
        <v>2712907</v>
      </c>
      <c r="U60" s="186">
        <v>2862288</v>
      </c>
      <c r="V60" s="186">
        <v>3415746</v>
      </c>
      <c r="W60" s="186">
        <v>4056275</v>
      </c>
      <c r="X60" s="186">
        <v>4447165</v>
      </c>
      <c r="Y60" s="186">
        <v>5329946</v>
      </c>
      <c r="Z60" s="186">
        <v>6116519</v>
      </c>
      <c r="AA60" s="186">
        <v>6248106</v>
      </c>
      <c r="AB60" s="186">
        <v>7018509</v>
      </c>
      <c r="AC60" s="186">
        <v>8169982</v>
      </c>
      <c r="AD60" s="186">
        <v>8516363</v>
      </c>
      <c r="AE60" s="186">
        <v>8939223</v>
      </c>
      <c r="AF60" s="186">
        <v>9780069</v>
      </c>
      <c r="AG60" s="186">
        <v>10743249</v>
      </c>
      <c r="AH60" s="186">
        <v>10934176</v>
      </c>
      <c r="AI60" s="186">
        <v>11633728</v>
      </c>
      <c r="AJ60" s="186">
        <v>12716772</v>
      </c>
      <c r="AK60" s="186">
        <v>13918245</v>
      </c>
      <c r="AL60" s="186">
        <v>15438003</v>
      </c>
      <c r="AM60" s="186">
        <v>16177994</v>
      </c>
      <c r="AN60" s="186">
        <v>18817736</v>
      </c>
      <c r="AO60" s="186">
        <v>20702069</v>
      </c>
      <c r="AP60" s="186">
        <v>22747419</v>
      </c>
      <c r="AQ60" s="186">
        <v>24671856</v>
      </c>
      <c r="AR60" s="186">
        <v>26171362</v>
      </c>
      <c r="AS60" s="186">
        <v>26576039</v>
      </c>
      <c r="AT60" s="186">
        <v>28614593</v>
      </c>
      <c r="AU60" s="186">
        <v>28299769</v>
      </c>
      <c r="AV60" s="12">
        <v>30113133</v>
      </c>
      <c r="AW60" s="12">
        <v>31291336</v>
      </c>
      <c r="AX60" s="24">
        <v>33285119</v>
      </c>
      <c r="AY60" s="24">
        <v>34294492</v>
      </c>
      <c r="AZ60" s="12">
        <v>34150039</v>
      </c>
      <c r="BA60" s="12">
        <v>34864623</v>
      </c>
      <c r="BB60" s="12">
        <v>36154533</v>
      </c>
      <c r="BC60" s="12">
        <v>38700774</v>
      </c>
      <c r="BD60" s="12">
        <v>41735841</v>
      </c>
      <c r="BE60" s="25">
        <v>44858302</v>
      </c>
      <c r="BF60" s="25">
        <v>43262137</v>
      </c>
      <c r="BG60" s="186">
        <v>42253291</v>
      </c>
      <c r="BH60" s="186">
        <v>45826429</v>
      </c>
      <c r="BI60" s="186">
        <v>51326444</v>
      </c>
      <c r="BJ60" s="186">
        <v>57402970</v>
      </c>
      <c r="BK60" s="186">
        <v>63161582</v>
      </c>
      <c r="BL60" s="186">
        <v>65244750</v>
      </c>
      <c r="BM60" s="186">
        <v>64756423</v>
      </c>
      <c r="BN60" s="186">
        <v>63529354</v>
      </c>
      <c r="BO60" s="186">
        <v>67945152</v>
      </c>
      <c r="BP60" s="186">
        <v>71545745</v>
      </c>
      <c r="BQ60" s="186">
        <v>73667171</v>
      </c>
      <c r="BR60" s="187">
        <v>76978982</v>
      </c>
      <c r="BS60" s="187">
        <v>78242729</v>
      </c>
      <c r="BT60" s="187">
        <v>81353963</v>
      </c>
      <c r="BU60" s="187">
        <v>79678037</v>
      </c>
      <c r="BV60" s="187">
        <v>88541099</v>
      </c>
      <c r="BW60" s="187">
        <v>91621218</v>
      </c>
      <c r="BX60" s="187">
        <v>92720854</v>
      </c>
      <c r="BY60" s="221">
        <f t="shared" si="40"/>
        <v>1.6416779842580928E-2</v>
      </c>
      <c r="BZ60" s="221">
        <f t="shared" si="40"/>
        <v>3.9763873777971116E-2</v>
      </c>
      <c r="CA60" s="222"/>
      <c r="CB60" s="1"/>
      <c r="CC60" s="1"/>
      <c r="CD60" s="1"/>
      <c r="CE60" s="1"/>
      <c r="CF60" s="1"/>
      <c r="CG60" s="1"/>
      <c r="CH60" s="1"/>
      <c r="CI60" s="1"/>
    </row>
    <row r="61" spans="1:87">
      <c r="A61" s="12" t="s">
        <v>61</v>
      </c>
      <c r="B61" s="186">
        <v>290152</v>
      </c>
      <c r="C61" s="186">
        <v>275184</v>
      </c>
      <c r="D61" s="186">
        <v>263406</v>
      </c>
      <c r="E61" s="186">
        <v>376807</v>
      </c>
      <c r="F61" s="186">
        <v>439387</v>
      </c>
      <c r="G61" s="186">
        <v>498106</v>
      </c>
      <c r="H61" s="186">
        <v>540125</v>
      </c>
      <c r="I61" s="186">
        <v>594795</v>
      </c>
      <c r="J61" s="186">
        <v>616941</v>
      </c>
      <c r="K61" s="186">
        <v>628956</v>
      </c>
      <c r="L61" s="186">
        <v>702144</v>
      </c>
      <c r="M61" s="186">
        <v>985222</v>
      </c>
      <c r="N61" s="186">
        <v>890024</v>
      </c>
      <c r="O61" s="186">
        <v>901608</v>
      </c>
      <c r="P61" s="186">
        <v>1032861</v>
      </c>
      <c r="Q61" s="186">
        <v>1208535</v>
      </c>
      <c r="R61" s="186">
        <v>1258332</v>
      </c>
      <c r="S61" s="1">
        <v>1268284</v>
      </c>
      <c r="T61" s="29">
        <v>1407465</v>
      </c>
      <c r="U61" s="186">
        <v>1554546</v>
      </c>
      <c r="V61" s="186">
        <v>1674675</v>
      </c>
      <c r="W61" s="186">
        <v>1769332</v>
      </c>
      <c r="X61" s="186">
        <v>2003822</v>
      </c>
      <c r="Y61" s="186">
        <v>2265832</v>
      </c>
      <c r="Z61" s="186">
        <v>2777578</v>
      </c>
      <c r="AA61" s="186">
        <v>3093520</v>
      </c>
      <c r="AB61" s="186">
        <v>3862969</v>
      </c>
      <c r="AC61" s="186">
        <v>4367396</v>
      </c>
      <c r="AD61" s="186">
        <v>4609141</v>
      </c>
      <c r="AE61" s="186">
        <v>4733435</v>
      </c>
      <c r="AF61" s="186">
        <v>5127043</v>
      </c>
      <c r="AG61" s="186">
        <v>5590840</v>
      </c>
      <c r="AH61" s="186">
        <v>6265514</v>
      </c>
      <c r="AI61" s="186">
        <v>6781837</v>
      </c>
      <c r="AJ61" s="186">
        <v>7240808</v>
      </c>
      <c r="AK61" s="186">
        <v>7597010</v>
      </c>
      <c r="AL61" s="186">
        <v>8185625</v>
      </c>
      <c r="AM61" s="186">
        <v>8430271</v>
      </c>
      <c r="AN61" s="186">
        <v>9600168</v>
      </c>
      <c r="AO61" s="186">
        <v>10162436</v>
      </c>
      <c r="AP61" s="186">
        <v>10683238</v>
      </c>
      <c r="AQ61" s="186">
        <v>11378764</v>
      </c>
      <c r="AR61" s="186">
        <v>11825044</v>
      </c>
      <c r="AS61" s="186">
        <v>12692593</v>
      </c>
      <c r="AT61" s="186">
        <v>13219655</v>
      </c>
      <c r="AU61" s="186">
        <v>13021344</v>
      </c>
      <c r="AV61" s="12">
        <v>16269988</v>
      </c>
      <c r="AW61" s="12">
        <v>16662962</v>
      </c>
      <c r="AX61" s="24">
        <v>17141998</v>
      </c>
      <c r="AY61" s="24">
        <v>18262139</v>
      </c>
      <c r="AZ61" s="12">
        <v>18295012</v>
      </c>
      <c r="BA61" s="12">
        <v>19377456</v>
      </c>
      <c r="BB61" s="12">
        <v>20629483</v>
      </c>
      <c r="BC61" s="12">
        <v>21588754</v>
      </c>
      <c r="BD61" s="12">
        <v>22466906</v>
      </c>
      <c r="BE61" s="25">
        <v>22571889</v>
      </c>
      <c r="BF61" s="25">
        <v>22135537</v>
      </c>
      <c r="BG61" s="186">
        <v>23187302</v>
      </c>
      <c r="BH61" s="186">
        <v>25346880</v>
      </c>
      <c r="BI61" s="186">
        <v>27262969</v>
      </c>
      <c r="BJ61" s="186">
        <v>29050577</v>
      </c>
      <c r="BK61" s="186">
        <v>30837657</v>
      </c>
      <c r="BL61" s="186">
        <v>32123740</v>
      </c>
      <c r="BM61" s="186">
        <v>30071179</v>
      </c>
      <c r="BN61" s="186">
        <v>30169122</v>
      </c>
      <c r="BO61" s="186">
        <v>32352286</v>
      </c>
      <c r="BP61" s="186">
        <v>32949917</v>
      </c>
      <c r="BQ61" s="186">
        <v>33965626</v>
      </c>
      <c r="BR61" s="187">
        <v>34192869</v>
      </c>
      <c r="BS61" s="187">
        <v>36110295</v>
      </c>
      <c r="BT61" s="187">
        <v>37394589</v>
      </c>
      <c r="BU61" s="187">
        <v>37853091</v>
      </c>
      <c r="BV61" s="187">
        <v>40709545</v>
      </c>
      <c r="BW61" s="187">
        <v>43132450</v>
      </c>
      <c r="BX61" s="187">
        <v>40684520</v>
      </c>
      <c r="BY61" s="221">
        <f t="shared" si="40"/>
        <v>5.6076780219875673E-2</v>
      </c>
      <c r="BZ61" s="221">
        <f t="shared" si="40"/>
        <v>3.5565868404010548E-2</v>
      </c>
      <c r="CA61" s="222"/>
      <c r="CB61" s="1"/>
      <c r="CC61" s="1"/>
      <c r="CD61" s="1"/>
      <c r="CE61" s="1"/>
      <c r="CF61" s="1"/>
      <c r="CG61" s="1"/>
      <c r="CH61" s="1"/>
      <c r="CI61" s="1"/>
    </row>
    <row r="62" spans="1:87">
      <c r="A62" s="12" t="s">
        <v>62</v>
      </c>
      <c r="B62" s="186">
        <v>17051</v>
      </c>
      <c r="C62" s="186">
        <v>19414</v>
      </c>
      <c r="D62" s="186">
        <v>25284</v>
      </c>
      <c r="E62" s="186">
        <v>40192</v>
      </c>
      <c r="F62" s="186">
        <v>38297</v>
      </c>
      <c r="G62" s="186">
        <v>42998</v>
      </c>
      <c r="H62" s="186">
        <v>53225</v>
      </c>
      <c r="I62" s="186">
        <v>56172</v>
      </c>
      <c r="J62" s="186">
        <v>57004</v>
      </c>
      <c r="K62" s="186">
        <v>58614</v>
      </c>
      <c r="L62" s="186">
        <v>60529</v>
      </c>
      <c r="M62" s="186">
        <v>62563</v>
      </c>
      <c r="N62" s="186">
        <v>69870</v>
      </c>
      <c r="O62" s="186">
        <v>79160</v>
      </c>
      <c r="P62" s="186">
        <v>86095</v>
      </c>
      <c r="Q62" s="186">
        <v>95305</v>
      </c>
      <c r="R62" s="186">
        <v>96809</v>
      </c>
      <c r="S62" s="1">
        <v>105721</v>
      </c>
      <c r="T62" s="1">
        <v>109531</v>
      </c>
      <c r="U62" s="186">
        <v>124622</v>
      </c>
      <c r="V62" s="186">
        <v>144150</v>
      </c>
      <c r="W62" s="186">
        <v>143447</v>
      </c>
      <c r="X62" s="186">
        <v>166730</v>
      </c>
      <c r="Y62" s="186">
        <v>200104</v>
      </c>
      <c r="Z62" s="186">
        <v>228674</v>
      </c>
      <c r="AA62" s="186">
        <v>272085</v>
      </c>
      <c r="AB62" s="186">
        <v>300907</v>
      </c>
      <c r="AC62" s="186">
        <v>312726</v>
      </c>
      <c r="AD62" s="186">
        <v>333653</v>
      </c>
      <c r="AE62" s="186">
        <v>349759</v>
      </c>
      <c r="AF62" s="186">
        <v>388739</v>
      </c>
      <c r="AG62" s="186">
        <v>438841</v>
      </c>
      <c r="AH62" s="186">
        <v>458260</v>
      </c>
      <c r="AI62" s="186">
        <v>537827</v>
      </c>
      <c r="AJ62" s="186">
        <v>550787</v>
      </c>
      <c r="AK62" s="186">
        <v>607951</v>
      </c>
      <c r="AL62" s="186">
        <v>674792</v>
      </c>
      <c r="AM62" s="186">
        <v>726421</v>
      </c>
      <c r="AN62" s="186">
        <v>809986</v>
      </c>
      <c r="AO62" s="186">
        <v>861836</v>
      </c>
      <c r="AP62" s="186">
        <v>885557</v>
      </c>
      <c r="AQ62" s="186">
        <v>1046915</v>
      </c>
      <c r="AR62" s="186">
        <v>1123686</v>
      </c>
      <c r="AS62" s="186">
        <v>1159113</v>
      </c>
      <c r="AT62" s="186">
        <v>1233305</v>
      </c>
      <c r="AU62" s="186">
        <v>1256652</v>
      </c>
      <c r="AV62" s="12">
        <v>1307111</v>
      </c>
      <c r="AW62" s="12">
        <v>1432977</v>
      </c>
      <c r="AX62" s="24">
        <v>1436125</v>
      </c>
      <c r="AY62" s="24">
        <v>1490340</v>
      </c>
      <c r="AZ62" s="12">
        <v>1553930</v>
      </c>
      <c r="BA62" s="12">
        <v>1681439</v>
      </c>
      <c r="BB62" s="12">
        <v>1821305</v>
      </c>
      <c r="BC62" s="12">
        <v>1895196</v>
      </c>
      <c r="BD62" s="12">
        <v>2034909</v>
      </c>
      <c r="BE62" s="25">
        <v>2246605</v>
      </c>
      <c r="BF62" s="25">
        <v>2127609</v>
      </c>
      <c r="BG62" s="186">
        <v>2256654</v>
      </c>
      <c r="BH62" s="186">
        <v>2408861</v>
      </c>
      <c r="BI62" s="186">
        <v>2628747</v>
      </c>
      <c r="BJ62" s="186">
        <v>2741734</v>
      </c>
      <c r="BK62" s="186">
        <v>2766046</v>
      </c>
      <c r="BL62" s="186">
        <v>2761356</v>
      </c>
      <c r="BM62" s="186">
        <v>2586184</v>
      </c>
      <c r="BN62" s="186">
        <v>2568851</v>
      </c>
      <c r="BO62" s="186">
        <v>2737952</v>
      </c>
      <c r="BP62" s="186">
        <v>2868188</v>
      </c>
      <c r="BQ62" s="186">
        <v>2940433</v>
      </c>
      <c r="BR62" s="187">
        <v>2965975</v>
      </c>
      <c r="BS62" s="187">
        <v>3196673</v>
      </c>
      <c r="BT62" s="187">
        <v>3265727</v>
      </c>
      <c r="BU62" s="187">
        <v>3266663</v>
      </c>
      <c r="BV62" s="187">
        <v>3491697</v>
      </c>
      <c r="BW62" s="187">
        <v>3723980</v>
      </c>
      <c r="BX62" s="187">
        <v>3526786</v>
      </c>
      <c r="BY62" s="221">
        <f t="shared" si="40"/>
        <v>7.7781505238580906E-2</v>
      </c>
      <c r="BZ62" s="221">
        <f t="shared" si="40"/>
        <v>2.1601834156950054E-2</v>
      </c>
      <c r="CA62" s="222"/>
      <c r="CB62" s="1"/>
      <c r="CC62" s="1"/>
      <c r="CD62" s="1"/>
      <c r="CE62" s="1"/>
      <c r="CF62" s="1"/>
      <c r="CG62" s="1"/>
      <c r="CH62" s="1"/>
      <c r="CI62" s="1"/>
    </row>
    <row r="63" spans="1:87">
      <c r="A63" s="21" t="s">
        <v>63</v>
      </c>
      <c r="B63" s="188">
        <v>11299</v>
      </c>
      <c r="C63" s="188">
        <v>10178</v>
      </c>
      <c r="D63" s="188">
        <v>13383</v>
      </c>
      <c r="E63" s="188">
        <v>17556</v>
      </c>
      <c r="F63" s="188">
        <v>20425</v>
      </c>
      <c r="G63" s="188">
        <v>22151</v>
      </c>
      <c r="H63" s="188">
        <v>28497</v>
      </c>
      <c r="I63" s="188">
        <v>27618</v>
      </c>
      <c r="J63" s="188">
        <v>27112</v>
      </c>
      <c r="K63" s="188">
        <v>27153</v>
      </c>
      <c r="L63" s="188">
        <v>32014</v>
      </c>
      <c r="M63" s="188">
        <v>34916</v>
      </c>
      <c r="N63" s="188">
        <v>37330</v>
      </c>
      <c r="O63" s="188">
        <v>38882</v>
      </c>
      <c r="P63" s="188">
        <v>43522</v>
      </c>
      <c r="Q63" s="188">
        <v>45929</v>
      </c>
      <c r="R63" s="188">
        <v>49671</v>
      </c>
      <c r="S63" s="17">
        <v>51628</v>
      </c>
      <c r="T63" s="17">
        <v>56273</v>
      </c>
      <c r="U63" s="188">
        <v>63205</v>
      </c>
      <c r="V63" s="188">
        <v>71963</v>
      </c>
      <c r="W63" s="188">
        <v>78675</v>
      </c>
      <c r="X63" s="188">
        <v>88172</v>
      </c>
      <c r="Y63" s="188">
        <v>100892</v>
      </c>
      <c r="Z63" s="188">
        <v>135177</v>
      </c>
      <c r="AA63" s="188">
        <v>141058</v>
      </c>
      <c r="AB63" s="188">
        <v>158253</v>
      </c>
      <c r="AC63" s="188">
        <v>175295</v>
      </c>
      <c r="AD63" s="188">
        <v>179641</v>
      </c>
      <c r="AE63" s="188">
        <v>186995</v>
      </c>
      <c r="AF63" s="188">
        <v>205293</v>
      </c>
      <c r="AG63" s="188">
        <v>229803</v>
      </c>
      <c r="AH63" s="188">
        <v>233845</v>
      </c>
      <c r="AI63" s="188">
        <v>267473</v>
      </c>
      <c r="AJ63" s="188">
        <v>266317</v>
      </c>
      <c r="AK63" s="188">
        <v>294243</v>
      </c>
      <c r="AL63" s="188">
        <v>332592</v>
      </c>
      <c r="AM63" s="188">
        <v>358097</v>
      </c>
      <c r="AN63" s="188">
        <v>412987</v>
      </c>
      <c r="AO63" s="188">
        <v>458654</v>
      </c>
      <c r="AP63" s="188">
        <v>499519</v>
      </c>
      <c r="AQ63" s="188">
        <v>572980</v>
      </c>
      <c r="AR63" s="188">
        <v>616043</v>
      </c>
      <c r="AS63" s="188">
        <v>634459</v>
      </c>
      <c r="AT63" s="188">
        <v>665743</v>
      </c>
      <c r="AU63" s="188">
        <v>684519</v>
      </c>
      <c r="AV63" s="21">
        <v>765972</v>
      </c>
      <c r="AW63" s="21">
        <v>792812</v>
      </c>
      <c r="AX63" s="52">
        <v>832515</v>
      </c>
      <c r="AY63" s="52">
        <v>801376</v>
      </c>
      <c r="AZ63" s="21">
        <v>841029</v>
      </c>
      <c r="BA63" s="21">
        <v>896912</v>
      </c>
      <c r="BB63" s="21">
        <v>957656</v>
      </c>
      <c r="BC63" s="21">
        <v>1388345</v>
      </c>
      <c r="BD63" s="21">
        <v>1483155</v>
      </c>
      <c r="BE63" s="53">
        <v>1552739</v>
      </c>
      <c r="BF63" s="53">
        <v>1518479</v>
      </c>
      <c r="BG63" s="188">
        <v>1558712</v>
      </c>
      <c r="BH63" s="188">
        <v>1766719</v>
      </c>
      <c r="BI63" s="188">
        <v>2242902</v>
      </c>
      <c r="BJ63" s="188">
        <v>2406661</v>
      </c>
      <c r="BK63" s="188">
        <v>2563506</v>
      </c>
      <c r="BL63" s="188">
        <v>2544197</v>
      </c>
      <c r="BM63" s="188">
        <v>2505704</v>
      </c>
      <c r="BN63" s="188">
        <v>2511387</v>
      </c>
      <c r="BO63" s="188">
        <v>2687926</v>
      </c>
      <c r="BP63" s="188">
        <v>2757370</v>
      </c>
      <c r="BQ63" s="188">
        <v>2878930</v>
      </c>
      <c r="BR63" s="54">
        <v>2962531</v>
      </c>
      <c r="BS63" s="54">
        <v>3043152</v>
      </c>
      <c r="BT63" s="54">
        <v>3085865</v>
      </c>
      <c r="BU63" s="54">
        <v>3127523</v>
      </c>
      <c r="BV63" s="54">
        <v>3284231</v>
      </c>
      <c r="BW63" s="54">
        <v>3428588</v>
      </c>
      <c r="BX63" s="54">
        <v>3419990</v>
      </c>
      <c r="BY63" s="221">
        <f t="shared" si="40"/>
        <v>2.7213554896134421E-2</v>
      </c>
      <c r="BZ63" s="221">
        <f t="shared" si="40"/>
        <v>1.4035776063765465E-2</v>
      </c>
      <c r="CA63" s="222"/>
      <c r="CB63" s="1"/>
      <c r="CC63" s="1"/>
      <c r="CD63" s="1"/>
      <c r="CE63" s="1"/>
      <c r="CF63" s="1"/>
      <c r="CG63" s="1"/>
      <c r="CH63" s="1"/>
      <c r="CI63" s="1"/>
    </row>
    <row r="65" spans="2:76">
      <c r="B65" s="3" t="s">
        <v>239</v>
      </c>
      <c r="C65" s="277"/>
      <c r="D65" s="277"/>
      <c r="E65" s="277"/>
      <c r="F65" s="277"/>
      <c r="G65" s="277"/>
      <c r="H65" s="277"/>
      <c r="I65" s="277"/>
      <c r="J65" s="277"/>
      <c r="K65" s="277"/>
      <c r="L65" s="277"/>
      <c r="M65" s="277"/>
      <c r="N65" s="277"/>
      <c r="O65" s="277"/>
      <c r="P65" s="277"/>
      <c r="Q65" s="277"/>
      <c r="R65" s="277"/>
      <c r="S65" s="3"/>
      <c r="T65" s="3"/>
      <c r="U65" s="3"/>
      <c r="V65" s="3"/>
      <c r="W65" s="3"/>
      <c r="X65" s="3"/>
      <c r="Y65" s="3"/>
      <c r="Z65" s="3"/>
      <c r="AA65" s="3"/>
      <c r="AB65" s="3"/>
      <c r="AC65" s="3"/>
      <c r="AD65" s="3"/>
      <c r="AE65" s="3"/>
      <c r="AF65" s="3"/>
      <c r="AG65" s="3"/>
      <c r="AH65" s="3"/>
      <c r="AI65" s="3"/>
      <c r="AJ65" s="3"/>
      <c r="AK65" s="3"/>
      <c r="AL65" s="3"/>
      <c r="AM65" s="3"/>
      <c r="AN65" s="1"/>
      <c r="AO65" s="1"/>
      <c r="AP65" s="1"/>
      <c r="AQ65" s="1"/>
      <c r="AR65" s="1"/>
      <c r="AS65" s="1"/>
      <c r="AT65" s="1"/>
      <c r="AU65" s="1"/>
      <c r="AV65" s="1"/>
      <c r="AW65" s="1"/>
      <c r="AX65" s="1"/>
      <c r="AY65" s="1"/>
      <c r="AZ65" s="1"/>
      <c r="BA65" s="1"/>
      <c r="BB65" s="1"/>
      <c r="BC65" s="1"/>
      <c r="BD65" s="1"/>
      <c r="BE65" s="1"/>
      <c r="BF65" s="1"/>
      <c r="BG65" s="1"/>
      <c r="BH65" s="1"/>
      <c r="BI65" s="3"/>
      <c r="BJ65" s="3"/>
      <c r="BK65" s="3"/>
      <c r="BL65" s="3"/>
      <c r="BM65" s="3"/>
      <c r="BN65" s="3"/>
      <c r="BO65" s="3"/>
      <c r="BP65" s="3" t="s">
        <v>240</v>
      </c>
      <c r="BQ65" s="3" t="s">
        <v>241</v>
      </c>
      <c r="BR65" s="3"/>
      <c r="BS65" s="3"/>
      <c r="BT65" s="3"/>
      <c r="BU65" s="3"/>
      <c r="BV65" s="3"/>
      <c r="BW65" s="3"/>
      <c r="BX65" s="3" t="s">
        <v>242</v>
      </c>
    </row>
    <row r="66" spans="2:76">
      <c r="B66" s="3" t="s">
        <v>243</v>
      </c>
      <c r="C66" s="277"/>
      <c r="D66" s="277"/>
      <c r="E66" s="277"/>
      <c r="F66" s="277"/>
      <c r="G66" s="277"/>
      <c r="H66" s="277"/>
      <c r="I66" s="277"/>
      <c r="J66" s="277"/>
      <c r="K66" s="277"/>
      <c r="L66" s="277"/>
      <c r="M66" s="277"/>
      <c r="N66" s="277"/>
      <c r="O66" s="277"/>
      <c r="P66" s="277"/>
      <c r="Q66" s="277"/>
      <c r="R66" s="277"/>
      <c r="S66" s="3"/>
      <c r="T66" s="3"/>
      <c r="U66" s="3"/>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3"/>
      <c r="BJ66" s="3"/>
      <c r="BK66" s="3"/>
      <c r="BL66" s="3"/>
      <c r="BM66" s="3"/>
      <c r="BN66" s="3"/>
      <c r="BO66" s="3"/>
      <c r="BP66" s="3"/>
      <c r="BQ66" s="3"/>
      <c r="BR66" s="3"/>
      <c r="BS66" s="3"/>
      <c r="BT66" s="3"/>
      <c r="BU66" s="3"/>
      <c r="BV66" s="3"/>
      <c r="BW66" s="3"/>
      <c r="BX66" s="3"/>
    </row>
    <row r="67" spans="2:76">
      <c r="B67" s="3" t="s">
        <v>244</v>
      </c>
      <c r="C67" s="277"/>
      <c r="D67" s="277"/>
      <c r="E67" s="277"/>
      <c r="F67" s="277"/>
      <c r="G67" s="277"/>
      <c r="H67" s="277"/>
      <c r="I67" s="277"/>
      <c r="J67" s="277"/>
      <c r="K67" s="277"/>
      <c r="L67" s="277"/>
      <c r="M67" s="277"/>
      <c r="N67" s="277"/>
      <c r="O67" s="277"/>
      <c r="P67" s="277"/>
      <c r="Q67" s="277"/>
      <c r="R67" s="277"/>
      <c r="S67" s="3"/>
      <c r="T67" s="3"/>
      <c r="U67" s="3"/>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3"/>
      <c r="BJ67" s="3"/>
      <c r="BK67" s="3"/>
      <c r="BL67" s="3"/>
      <c r="BM67" s="3"/>
      <c r="BN67" s="3"/>
      <c r="BO67" s="3"/>
      <c r="BP67" s="3"/>
      <c r="BQ67" s="3"/>
      <c r="BR67" s="3"/>
      <c r="BS67" s="3"/>
      <c r="BT67" s="3"/>
      <c r="BU67" s="3"/>
      <c r="BV67" s="3"/>
      <c r="BW67" s="3"/>
      <c r="BX67" s="3"/>
    </row>
    <row r="68" spans="2:76">
      <c r="B68" s="3" t="s">
        <v>245</v>
      </c>
      <c r="C68" s="277"/>
      <c r="D68" s="277"/>
      <c r="E68" s="277"/>
      <c r="F68" s="277"/>
      <c r="G68" s="277"/>
      <c r="H68" s="277"/>
      <c r="I68" s="277"/>
      <c r="J68" s="277"/>
      <c r="K68" s="277"/>
      <c r="L68" s="277"/>
      <c r="M68" s="277"/>
      <c r="N68" s="277"/>
      <c r="O68" s="277"/>
      <c r="P68" s="277"/>
      <c r="Q68" s="277"/>
      <c r="R68" s="277"/>
      <c r="S68" s="191"/>
      <c r="T68" s="191"/>
      <c r="U68" s="3"/>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3"/>
      <c r="BJ68" s="3"/>
      <c r="BK68" s="3"/>
      <c r="BL68" s="3"/>
      <c r="BM68" s="3"/>
      <c r="BN68" s="3"/>
      <c r="BO68" s="3"/>
      <c r="BP68" s="3"/>
      <c r="BQ68" s="3"/>
      <c r="BR68" s="3"/>
      <c r="BS68" s="3"/>
      <c r="BT68" s="3"/>
      <c r="BU68" s="3"/>
      <c r="BV68" s="3"/>
      <c r="BW68" s="3"/>
      <c r="BX68" s="3"/>
    </row>
    <row r="69" spans="2:76">
      <c r="B69" s="3" t="s">
        <v>289</v>
      </c>
      <c r="C69" s="277"/>
      <c r="D69" s="277"/>
      <c r="E69" s="277"/>
      <c r="F69" s="277"/>
      <c r="G69" s="277"/>
      <c r="H69" s="277"/>
      <c r="I69" s="277"/>
      <c r="J69" s="277"/>
      <c r="K69" s="277"/>
      <c r="L69" s="277"/>
      <c r="M69" s="277"/>
      <c r="N69" s="277"/>
      <c r="O69" s="277"/>
      <c r="P69" s="277"/>
      <c r="Q69" s="277"/>
      <c r="R69" s="277"/>
      <c r="S69" s="277"/>
      <c r="T69" s="277"/>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3"/>
      <c r="BJ69" s="3"/>
      <c r="BK69" s="3"/>
      <c r="BL69" s="3"/>
      <c r="BM69" s="3"/>
      <c r="BN69" s="3"/>
      <c r="BO69" s="3"/>
      <c r="BP69" s="3"/>
      <c r="BQ69" s="3"/>
      <c r="BR69" s="3"/>
      <c r="BS69" s="3"/>
      <c r="BT69" s="3"/>
      <c r="BU69" s="3"/>
      <c r="BV69" s="3"/>
      <c r="BW69" s="3"/>
      <c r="BX69" s="3"/>
    </row>
    <row r="70" spans="2:76">
      <c r="B70" s="3" t="s">
        <v>246</v>
      </c>
      <c r="C70" s="277"/>
      <c r="D70" s="277"/>
      <c r="E70" s="277"/>
      <c r="F70" s="277"/>
      <c r="G70" s="277"/>
      <c r="H70" s="277"/>
      <c r="I70" s="277"/>
      <c r="J70" s="277"/>
      <c r="K70" s="277"/>
      <c r="L70" s="277"/>
      <c r="M70" s="277"/>
      <c r="N70" s="277"/>
      <c r="O70" s="277"/>
      <c r="P70" s="277"/>
      <c r="Q70" s="277"/>
      <c r="R70" s="277"/>
      <c r="S70" s="277"/>
      <c r="T70" s="277"/>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92"/>
      <c r="AW70" s="192"/>
      <c r="AX70" s="192"/>
      <c r="AY70" s="192"/>
      <c r="AZ70" s="192"/>
      <c r="BA70" s="193"/>
      <c r="BB70" s="192"/>
      <c r="BC70" s="192"/>
      <c r="BD70" s="192"/>
      <c r="BE70" s="192"/>
      <c r="BF70" s="192"/>
      <c r="BG70" s="192"/>
      <c r="BH70" s="192"/>
      <c r="BI70" s="193"/>
      <c r="BJ70" s="193"/>
      <c r="BK70" s="193"/>
      <c r="BL70" s="193"/>
      <c r="BM70" s="193"/>
      <c r="BN70" s="193"/>
      <c r="BO70" s="193"/>
      <c r="BP70" s="193"/>
      <c r="BQ70" s="193"/>
      <c r="BR70" s="193"/>
      <c r="BS70" s="193"/>
      <c r="BT70" s="193"/>
      <c r="BU70" s="193"/>
      <c r="BV70" s="193"/>
      <c r="BW70" s="193"/>
      <c r="BX70" s="193"/>
    </row>
    <row r="71" spans="2:76">
      <c r="B71" s="3" t="s">
        <v>247</v>
      </c>
      <c r="C71" s="277"/>
      <c r="D71" s="277"/>
      <c r="E71" s="277"/>
      <c r="F71" s="277"/>
      <c r="G71" s="277"/>
      <c r="H71" s="277"/>
      <c r="I71" s="277"/>
      <c r="J71" s="277"/>
      <c r="K71" s="277"/>
      <c r="L71" s="277"/>
      <c r="M71" s="277"/>
      <c r="N71" s="277"/>
      <c r="O71" s="277"/>
      <c r="P71" s="277"/>
      <c r="Q71" s="277"/>
      <c r="R71" s="277"/>
      <c r="S71" s="277"/>
      <c r="T71" s="277"/>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c r="AV71" s="1"/>
      <c r="AW71" s="1"/>
      <c r="AX71" s="1"/>
      <c r="AY71" s="1"/>
      <c r="AZ71" s="1"/>
      <c r="BA71" s="1"/>
      <c r="BB71" s="1"/>
      <c r="BC71" s="1"/>
      <c r="BD71" s="1"/>
      <c r="BE71" s="1"/>
      <c r="BF71" s="1"/>
      <c r="BG71" s="1"/>
      <c r="BH71" s="1"/>
      <c r="BI71" s="3"/>
      <c r="BJ71" s="3"/>
      <c r="BK71" s="3"/>
      <c r="BL71" s="3"/>
      <c r="BM71" s="3"/>
      <c r="BN71" s="3"/>
      <c r="BO71" s="3"/>
      <c r="BP71" s="3"/>
      <c r="BQ71" s="3"/>
      <c r="BR71" s="3"/>
      <c r="BS71" s="3"/>
      <c r="BT71" s="3"/>
      <c r="BU71" s="3"/>
      <c r="BV71" s="3"/>
      <c r="BW71" s="3"/>
      <c r="BX71" s="3"/>
    </row>
    <row r="72" spans="2:76">
      <c r="B72" s="3" t="s">
        <v>248</v>
      </c>
      <c r="C72" s="277"/>
      <c r="D72" s="277"/>
      <c r="E72" s="277"/>
      <c r="F72" s="277"/>
      <c r="G72" s="277"/>
      <c r="H72" s="277"/>
      <c r="I72" s="277"/>
      <c r="J72" s="277"/>
      <c r="K72" s="277"/>
      <c r="L72" s="277"/>
      <c r="M72" s="277"/>
      <c r="N72" s="277"/>
      <c r="O72" s="277"/>
      <c r="P72" s="277"/>
      <c r="Q72" s="277"/>
      <c r="R72" s="277"/>
      <c r="S72" s="277"/>
      <c r="T72" s="277"/>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c r="AV72" s="1"/>
      <c r="AW72" s="1"/>
      <c r="AX72" s="1"/>
      <c r="AY72" s="1"/>
      <c r="AZ72" s="1"/>
      <c r="BA72" s="1"/>
      <c r="BB72" s="1"/>
      <c r="BC72" s="1"/>
      <c r="BD72" s="1"/>
      <c r="BE72" s="1"/>
      <c r="BF72" s="1"/>
      <c r="BG72" s="1"/>
      <c r="BH72" s="1"/>
      <c r="BI72" s="3"/>
      <c r="BJ72" s="3"/>
      <c r="BK72" s="3"/>
      <c r="BL72" s="3"/>
      <c r="BM72" s="3"/>
      <c r="BN72" s="3"/>
      <c r="BO72" s="3"/>
      <c r="BP72" s="3"/>
      <c r="BQ72" s="3"/>
      <c r="BR72" s="3"/>
      <c r="BS72" s="3"/>
      <c r="BT72" s="3"/>
      <c r="BU72" s="3"/>
      <c r="BV72" s="3"/>
      <c r="BW72" s="3"/>
      <c r="BX72" s="3"/>
    </row>
    <row r="73" spans="2:76">
      <c r="B73" s="3" t="s">
        <v>249</v>
      </c>
      <c r="C73" s="277"/>
      <c r="D73" s="277"/>
      <c r="E73" s="277"/>
      <c r="F73" s="277"/>
      <c r="G73" s="277"/>
      <c r="H73" s="277"/>
      <c r="I73" s="277"/>
      <c r="J73" s="277"/>
      <c r="K73" s="277"/>
      <c r="L73" s="277"/>
      <c r="M73" s="277"/>
      <c r="N73" s="277"/>
      <c r="O73" s="277"/>
      <c r="P73" s="277"/>
      <c r="Q73" s="277"/>
      <c r="R73" s="277"/>
      <c r="S73" s="277"/>
      <c r="T73" s="277"/>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c r="AV73" s="3"/>
      <c r="AW73" s="3"/>
      <c r="AX73" s="3"/>
      <c r="AY73" s="3"/>
      <c r="AZ73" s="3"/>
      <c r="BA73" s="3"/>
      <c r="BD73" s="3"/>
      <c r="BE73" s="1"/>
      <c r="BF73" s="1"/>
      <c r="BG73" s="1"/>
      <c r="BH73" s="192"/>
      <c r="BI73" s="3"/>
      <c r="BJ73" s="3"/>
      <c r="BK73" s="3"/>
      <c r="BL73" s="3"/>
      <c r="BM73" s="3"/>
      <c r="BN73" s="3"/>
      <c r="BO73" s="3"/>
      <c r="BP73" s="3"/>
      <c r="BQ73" s="3"/>
      <c r="BR73" s="3"/>
      <c r="BS73" s="3"/>
      <c r="BT73" s="3"/>
      <c r="BU73" s="3"/>
      <c r="BV73" s="3"/>
      <c r="BW73" s="3"/>
      <c r="BX73" s="3"/>
    </row>
    <row r="74" spans="2:76">
      <c r="B74" s="277"/>
      <c r="C74" s="277"/>
      <c r="D74" s="277"/>
      <c r="E74" s="277"/>
      <c r="F74" s="277"/>
      <c r="G74" s="277"/>
      <c r="H74" s="277"/>
      <c r="I74" s="277"/>
      <c r="J74" s="277"/>
      <c r="K74" s="277"/>
      <c r="L74" s="277"/>
      <c r="M74" s="277"/>
      <c r="N74" s="277"/>
      <c r="O74" s="277"/>
      <c r="P74" s="277"/>
      <c r="Q74" s="277"/>
      <c r="R74" s="277"/>
      <c r="S74" s="277"/>
      <c r="T74" s="277"/>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c r="AW74" s="1"/>
      <c r="BB74" s="277"/>
      <c r="BC74" s="277"/>
      <c r="BE74" s="277"/>
      <c r="BF74" s="277"/>
      <c r="BG74" s="1"/>
      <c r="BH74" s="277"/>
      <c r="BI74" s="277"/>
      <c r="BJ74" s="277"/>
      <c r="BK74" s="277"/>
      <c r="BL74" s="277"/>
      <c r="BM74" s="277"/>
      <c r="BN74" s="277"/>
      <c r="BO74" s="277"/>
      <c r="BP74" s="277"/>
      <c r="BQ74" s="277"/>
      <c r="BR74" s="277"/>
      <c r="BS74" s="277"/>
      <c r="BT74" s="277"/>
      <c r="BU74" s="277"/>
      <c r="BV74" s="277"/>
      <c r="BW74" s="277"/>
      <c r="BX74" s="277"/>
    </row>
    <row r="75" spans="2:76">
      <c r="B75" s="277"/>
      <c r="C75" s="277"/>
      <c r="D75" s="277"/>
      <c r="E75" s="277"/>
      <c r="F75" s="277"/>
      <c r="G75" s="277"/>
      <c r="H75" s="277"/>
      <c r="I75" s="277"/>
      <c r="J75" s="277"/>
      <c r="K75" s="277"/>
      <c r="L75" s="277"/>
      <c r="M75" s="277"/>
      <c r="N75" s="277"/>
      <c r="O75" s="277"/>
      <c r="P75" s="277"/>
      <c r="Q75" s="277"/>
      <c r="R75" s="277"/>
      <c r="S75" s="277"/>
      <c r="T75" s="277"/>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c r="AW75" s="1"/>
      <c r="BF75" s="183"/>
      <c r="BG75" s="183"/>
      <c r="BH75" s="277"/>
      <c r="BI75" s="277"/>
      <c r="BJ75" s="277"/>
      <c r="BK75" s="277"/>
      <c r="BL75" s="277"/>
      <c r="BM75" s="277"/>
      <c r="BN75" s="277"/>
      <c r="BO75" s="277"/>
      <c r="BP75" s="277"/>
      <c r="BQ75" s="277"/>
      <c r="BR75" s="277"/>
      <c r="BS75" s="277"/>
      <c r="BT75" s="277"/>
      <c r="BU75" s="277"/>
      <c r="BV75" s="277"/>
      <c r="BW75" s="277"/>
      <c r="BX75" s="277"/>
    </row>
    <row r="76" spans="2:76">
      <c r="B76" s="277"/>
      <c r="C76" s="277"/>
      <c r="D76" s="277"/>
      <c r="E76" s="277"/>
      <c r="F76" s="277"/>
      <c r="G76" s="277"/>
      <c r="H76" s="277"/>
      <c r="I76" s="277"/>
      <c r="J76" s="277"/>
      <c r="K76" s="277"/>
      <c r="L76" s="277"/>
      <c r="M76" s="277"/>
      <c r="N76" s="277"/>
      <c r="O76" s="277"/>
      <c r="P76" s="277"/>
      <c r="Q76" s="277"/>
      <c r="R76" s="277"/>
      <c r="S76" s="277"/>
      <c r="T76" s="277"/>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c r="AV76" s="1"/>
      <c r="AW76" s="1"/>
      <c r="BF76" s="183"/>
      <c r="BG76" s="183"/>
      <c r="BH76" s="277"/>
      <c r="BI76" s="277"/>
      <c r="BJ76" s="277"/>
      <c r="BK76" s="277"/>
      <c r="BL76" s="277"/>
      <c r="BM76" s="277"/>
      <c r="BN76" s="277"/>
      <c r="BO76" s="277"/>
      <c r="BP76" s="277"/>
      <c r="BQ76" s="277"/>
      <c r="BR76" s="277"/>
      <c r="BS76" s="277"/>
      <c r="BT76" s="277"/>
      <c r="BU76" s="277"/>
      <c r="BV76" s="277"/>
      <c r="BW76" s="277"/>
      <c r="BX76" s="277"/>
    </row>
    <row r="77" spans="2:76">
      <c r="B77" s="277"/>
      <c r="C77" s="277"/>
      <c r="D77" s="277"/>
      <c r="E77" s="277"/>
      <c r="F77" s="277"/>
      <c r="G77" s="277"/>
      <c r="H77" s="277"/>
      <c r="I77" s="277"/>
      <c r="J77" s="277"/>
      <c r="K77" s="277"/>
      <c r="L77" s="277"/>
      <c r="M77" s="277"/>
      <c r="N77" s="277"/>
      <c r="O77" s="277"/>
      <c r="P77" s="277"/>
      <c r="Q77" s="277"/>
      <c r="R77" s="277"/>
      <c r="S77" s="277"/>
      <c r="T77" s="277"/>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c r="BF77" s="183"/>
      <c r="BG77" s="183"/>
      <c r="BH77" s="277"/>
      <c r="BI77" s="277"/>
      <c r="BJ77" s="277"/>
      <c r="BK77" s="277"/>
      <c r="BL77" s="277"/>
      <c r="BM77" s="277"/>
      <c r="BN77" s="277"/>
      <c r="BO77" s="277"/>
      <c r="BP77" s="277"/>
      <c r="BQ77" s="277"/>
      <c r="BR77" s="277"/>
      <c r="BS77" s="277"/>
      <c r="BT77" s="277"/>
      <c r="BU77" s="277"/>
      <c r="BV77" s="277"/>
      <c r="BW77" s="277"/>
      <c r="BX77" s="277"/>
    </row>
  </sheetData>
  <phoneticPr fontId="0" type="noConversion"/>
  <pageMargins left="0.75" right="0.75" top="1" bottom="1" header="0.5" footer="0.5"/>
  <pageSetup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tabColor indexed="17"/>
  </sheetPr>
  <dimension ref="A1:DO63"/>
  <sheetViews>
    <sheetView topLeftCell="CU1" workbookViewId="0">
      <selection activeCell="DO8" sqref="DO8"/>
    </sheetView>
  </sheetViews>
  <sheetFormatPr defaultRowHeight="12.75"/>
  <cols>
    <col min="1" max="1" width="16" customWidth="1"/>
    <col min="2" max="50" width="10" customWidth="1"/>
    <col min="51" max="51" width="8.6640625" bestFit="1" customWidth="1"/>
    <col min="52" max="56" width="8.6640625" customWidth="1"/>
    <col min="57" max="57" width="9.6640625" customWidth="1"/>
    <col min="58" max="59" width="9.6640625" style="255" customWidth="1"/>
    <col min="60" max="65" width="9.33203125" style="94"/>
    <col min="108" max="119" width="8.6640625" style="256"/>
  </cols>
  <sheetData>
    <row r="1" spans="1:119">
      <c r="A1" s="20" t="s">
        <v>250</v>
      </c>
      <c r="B1" s="20"/>
      <c r="C1" s="20"/>
      <c r="D1" s="20"/>
      <c r="E1" s="20"/>
      <c r="F1" s="20"/>
      <c r="G1" s="20"/>
      <c r="H1" s="20"/>
      <c r="I1" s="20"/>
      <c r="J1" s="20"/>
      <c r="K1" s="20"/>
      <c r="L1" s="20"/>
      <c r="M1" s="20"/>
      <c r="N1" s="20"/>
      <c r="O1" s="20"/>
      <c r="P1" s="20"/>
      <c r="Q1" s="20"/>
      <c r="R1" s="20"/>
      <c r="S1" s="20"/>
      <c r="T1" s="20"/>
      <c r="U1" s="20"/>
      <c r="V1" s="20"/>
      <c r="W1" s="20"/>
      <c r="X1" s="20"/>
      <c r="Y1" s="20"/>
      <c r="Z1" s="20"/>
      <c r="AA1" s="20"/>
      <c r="AB1" s="20"/>
      <c r="AC1" s="20"/>
      <c r="AD1" s="20"/>
      <c r="AE1" s="20"/>
      <c r="AF1" s="20"/>
      <c r="AG1" s="20"/>
      <c r="AH1" s="20"/>
      <c r="AI1" s="20"/>
      <c r="AJ1" s="20"/>
      <c r="AK1" s="20"/>
      <c r="AL1" s="20"/>
      <c r="AM1" s="20"/>
      <c r="AN1" s="20"/>
      <c r="AO1" s="20"/>
      <c r="AP1" s="20"/>
      <c r="AQ1" s="20"/>
      <c r="AR1" s="20"/>
      <c r="AS1" s="20"/>
      <c r="AT1" s="20"/>
      <c r="AU1" s="20"/>
      <c r="AV1" s="20"/>
      <c r="AW1" s="20"/>
      <c r="AX1" s="20"/>
      <c r="AY1" s="20"/>
      <c r="AZ1" s="20"/>
      <c r="BA1" s="20"/>
      <c r="BB1" s="20"/>
      <c r="BC1" s="20"/>
      <c r="BD1" s="20"/>
      <c r="BE1" s="20"/>
      <c r="BF1" s="20"/>
      <c r="BG1" s="20"/>
      <c r="BK1" s="99"/>
      <c r="BM1" s="129"/>
      <c r="BN1" s="275"/>
      <c r="BO1" s="275"/>
      <c r="BP1" s="275"/>
      <c r="BQ1" s="275"/>
      <c r="BR1" s="275"/>
      <c r="BS1" s="181"/>
      <c r="BT1" s="275"/>
      <c r="BU1" s="275"/>
      <c r="BV1" s="275"/>
      <c r="BW1" s="275"/>
      <c r="BX1" s="275"/>
      <c r="BY1" s="181"/>
      <c r="BZ1" s="275"/>
      <c r="CA1" s="275"/>
      <c r="CB1" s="275"/>
      <c r="CC1" s="275"/>
      <c r="CD1" s="275"/>
      <c r="CE1" s="181"/>
      <c r="CF1" s="275"/>
      <c r="CG1" s="275"/>
      <c r="CH1" s="275"/>
      <c r="CI1" s="275"/>
      <c r="CJ1" s="275"/>
      <c r="CK1" s="275"/>
      <c r="CL1" s="275"/>
      <c r="CM1" s="275"/>
      <c r="CN1" s="275"/>
      <c r="CO1" s="275"/>
      <c r="CP1" s="275"/>
      <c r="CQ1" s="275"/>
      <c r="CR1" s="275"/>
      <c r="CS1" s="275"/>
      <c r="CT1" s="275"/>
      <c r="CU1" s="275"/>
      <c r="CV1" s="275"/>
      <c r="CW1" s="275"/>
      <c r="CX1" s="275"/>
      <c r="CY1" s="275"/>
      <c r="CZ1" s="275"/>
      <c r="DA1" s="275"/>
      <c r="DB1" s="275"/>
      <c r="DC1" s="275"/>
      <c r="DD1" s="275"/>
      <c r="DE1" s="275"/>
      <c r="DF1" s="275"/>
      <c r="DG1" s="275"/>
      <c r="DH1" s="275"/>
      <c r="DI1" s="275"/>
      <c r="DJ1" s="275"/>
      <c r="DK1" s="275"/>
      <c r="DL1" s="275"/>
      <c r="DM1" s="275"/>
      <c r="DN1" s="275"/>
      <c r="DO1" s="275"/>
    </row>
    <row r="2" spans="1:119">
      <c r="A2" s="8"/>
      <c r="B2" s="8"/>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94" t="s">
        <v>251</v>
      </c>
      <c r="BK2" s="99" t="s">
        <v>252</v>
      </c>
      <c r="BM2" s="129"/>
      <c r="BN2" s="204" t="s">
        <v>253</v>
      </c>
      <c r="BO2" s="275"/>
      <c r="BP2" s="275"/>
      <c r="BQ2" s="275"/>
      <c r="BR2" s="275"/>
      <c r="BS2" s="181"/>
      <c r="BT2" s="277"/>
      <c r="BU2" s="275"/>
      <c r="BV2" s="275"/>
      <c r="BW2" s="275"/>
      <c r="BX2" s="275"/>
      <c r="BY2" s="181"/>
      <c r="BZ2" s="275"/>
      <c r="CA2" s="275"/>
      <c r="CB2" s="275"/>
      <c r="CC2" s="275"/>
      <c r="CD2" s="275"/>
      <c r="CE2" s="181"/>
      <c r="CF2" s="275"/>
      <c r="CG2" s="275"/>
      <c r="CH2" s="275"/>
      <c r="CI2" s="275"/>
      <c r="CJ2" s="275"/>
      <c r="CK2" s="275"/>
      <c r="CL2" s="275"/>
      <c r="CM2" s="275"/>
      <c r="CN2" s="275"/>
      <c r="CO2" s="275"/>
      <c r="CP2" s="280"/>
      <c r="CQ2" s="280"/>
      <c r="CR2" s="280"/>
      <c r="CS2" s="280"/>
      <c r="CT2" s="280"/>
      <c r="CU2" s="280"/>
      <c r="CV2" s="280"/>
      <c r="CW2" s="280"/>
      <c r="CX2" s="280"/>
      <c r="CY2" s="280"/>
      <c r="CZ2" s="280"/>
      <c r="DA2" s="280"/>
      <c r="DB2" s="280"/>
      <c r="DC2" s="280"/>
      <c r="DD2" s="280"/>
      <c r="DE2" s="280"/>
      <c r="DF2" s="280"/>
      <c r="DG2" s="280"/>
      <c r="DH2" s="280"/>
      <c r="DI2" s="280"/>
      <c r="DJ2" s="275"/>
      <c r="DK2" s="275"/>
      <c r="DL2" s="275"/>
      <c r="DM2" s="275"/>
      <c r="DN2" s="275"/>
      <c r="DO2" s="275"/>
    </row>
    <row r="3" spans="1:119">
      <c r="A3" s="37"/>
      <c r="B3" s="37" t="s">
        <v>254</v>
      </c>
      <c r="C3" s="37"/>
      <c r="D3" s="37"/>
      <c r="E3" s="37"/>
      <c r="F3" s="37"/>
      <c r="G3" s="37"/>
      <c r="H3" s="37"/>
      <c r="I3" s="37"/>
      <c r="J3" s="37"/>
      <c r="K3" s="37"/>
      <c r="L3" s="37"/>
      <c r="M3" s="37"/>
      <c r="N3" s="37"/>
      <c r="O3" s="37"/>
      <c r="P3" s="37"/>
      <c r="Q3" s="37"/>
      <c r="R3" s="37"/>
      <c r="S3" s="37"/>
      <c r="T3" s="37"/>
      <c r="U3" s="37"/>
      <c r="V3" s="37"/>
      <c r="W3" s="37"/>
      <c r="X3" s="37"/>
      <c r="Y3" s="37"/>
      <c r="Z3" s="37"/>
      <c r="AA3" s="37"/>
      <c r="AB3" s="37"/>
      <c r="AC3" s="37"/>
      <c r="AD3" s="37"/>
      <c r="AE3" s="37"/>
      <c r="AF3" s="37"/>
      <c r="AG3" s="37"/>
      <c r="AH3" s="37"/>
      <c r="AI3" s="37"/>
      <c r="AJ3" s="37"/>
      <c r="AK3" s="37"/>
      <c r="AL3" s="37"/>
      <c r="AM3" s="37"/>
      <c r="AN3" s="37"/>
      <c r="AO3" s="37"/>
      <c r="AP3" s="37"/>
      <c r="AQ3" s="37"/>
      <c r="AR3" s="37"/>
      <c r="AS3" s="37"/>
      <c r="AT3" s="37"/>
      <c r="AU3" s="37"/>
      <c r="AV3" s="37"/>
      <c r="AW3" s="37"/>
      <c r="AX3" s="8"/>
      <c r="AY3" s="127"/>
      <c r="AZ3" s="127"/>
      <c r="BA3" s="127"/>
      <c r="BB3" s="127"/>
      <c r="BC3" s="127"/>
      <c r="BD3" s="127"/>
      <c r="BE3" s="127"/>
      <c r="BF3" s="127"/>
      <c r="BG3" s="127"/>
      <c r="BH3" s="137"/>
      <c r="BI3" s="137"/>
      <c r="BJ3" s="137"/>
      <c r="BK3" s="138"/>
      <c r="BL3" s="137"/>
      <c r="BM3" s="139"/>
      <c r="BN3" s="14"/>
      <c r="BO3" s="14"/>
      <c r="BP3" s="14"/>
      <c r="BQ3" s="14"/>
      <c r="BR3" s="14"/>
      <c r="BS3" s="182"/>
      <c r="BT3" s="275"/>
      <c r="BU3" s="275"/>
      <c r="BV3" s="275"/>
      <c r="BW3" s="275"/>
      <c r="BX3" s="275"/>
      <c r="BY3" s="181"/>
      <c r="BZ3" s="275"/>
      <c r="CA3" s="275"/>
      <c r="CB3" s="275"/>
      <c r="CC3" s="275"/>
      <c r="CD3" s="275"/>
      <c r="CE3" s="181"/>
      <c r="CF3" s="275"/>
      <c r="CG3" s="275"/>
      <c r="CH3" s="275"/>
      <c r="CI3" s="275"/>
      <c r="CJ3" s="275"/>
      <c r="CK3" s="275"/>
      <c r="CL3" s="275"/>
      <c r="CM3" s="275"/>
      <c r="CN3" s="275"/>
      <c r="CO3" s="275"/>
      <c r="CP3" s="280"/>
      <c r="CQ3" s="280"/>
      <c r="CR3" s="280"/>
      <c r="CS3" s="280"/>
      <c r="CT3" s="280"/>
      <c r="CU3" s="280"/>
      <c r="CV3" s="280"/>
      <c r="CW3" s="280"/>
      <c r="CX3" s="280"/>
      <c r="CY3" s="280"/>
      <c r="CZ3" s="280"/>
      <c r="DA3" s="280"/>
      <c r="DB3" s="280"/>
      <c r="DC3" s="280"/>
      <c r="DD3" s="280"/>
      <c r="DE3" s="280"/>
      <c r="DF3" s="280"/>
      <c r="DG3" s="280"/>
      <c r="DH3" s="280"/>
      <c r="DI3" s="280"/>
      <c r="DJ3" s="205"/>
      <c r="DK3" s="205"/>
      <c r="DL3" s="205"/>
      <c r="DM3" s="205"/>
      <c r="DN3" s="205"/>
      <c r="DO3" s="205"/>
    </row>
    <row r="4" spans="1:119" s="68" customFormat="1">
      <c r="A4" s="67"/>
      <c r="B4" s="67" t="s">
        <v>93</v>
      </c>
      <c r="C4" s="67" t="s">
        <v>94</v>
      </c>
      <c r="D4" s="67" t="s">
        <v>255</v>
      </c>
      <c r="E4" s="67" t="s">
        <v>256</v>
      </c>
      <c r="F4" s="67" t="s">
        <v>257</v>
      </c>
      <c r="G4" s="67" t="s">
        <v>258</v>
      </c>
      <c r="H4" s="67" t="s">
        <v>259</v>
      </c>
      <c r="I4" s="67" t="s">
        <v>260</v>
      </c>
      <c r="J4" s="67" t="s">
        <v>261</v>
      </c>
      <c r="K4" s="67" t="s">
        <v>262</v>
      </c>
      <c r="L4" s="67" t="s">
        <v>263</v>
      </c>
      <c r="M4" s="67" t="s">
        <v>264</v>
      </c>
      <c r="N4" s="67" t="s">
        <v>265</v>
      </c>
      <c r="O4" s="67" t="s">
        <v>266</v>
      </c>
      <c r="P4" s="67" t="s">
        <v>267</v>
      </c>
      <c r="Q4" s="67" t="s">
        <v>268</v>
      </c>
      <c r="R4" s="67" t="s">
        <v>269</v>
      </c>
      <c r="S4" s="67" t="s">
        <v>270</v>
      </c>
      <c r="T4" s="67" t="s">
        <v>271</v>
      </c>
      <c r="U4" s="67" t="s">
        <v>272</v>
      </c>
      <c r="V4" s="67" t="s">
        <v>273</v>
      </c>
      <c r="W4" s="67" t="s">
        <v>274</v>
      </c>
      <c r="X4" s="67" t="s">
        <v>275</v>
      </c>
      <c r="Y4" s="67" t="s">
        <v>276</v>
      </c>
      <c r="Z4" s="67" t="s">
        <v>277</v>
      </c>
      <c r="AA4" s="67" t="s">
        <v>278</v>
      </c>
      <c r="AB4" s="67" t="s">
        <v>279</v>
      </c>
      <c r="AC4" s="67" t="s">
        <v>280</v>
      </c>
      <c r="AD4" s="67" t="s">
        <v>281</v>
      </c>
      <c r="AE4" s="67" t="s">
        <v>282</v>
      </c>
      <c r="AF4" s="67" t="s">
        <v>283</v>
      </c>
      <c r="AG4" s="67" t="s">
        <v>284</v>
      </c>
      <c r="AH4" s="67" t="s">
        <v>125</v>
      </c>
      <c r="AI4" s="67" t="s">
        <v>285</v>
      </c>
      <c r="AJ4" s="67" t="s">
        <v>286</v>
      </c>
      <c r="AK4" s="67" t="s">
        <v>128</v>
      </c>
      <c r="AL4" s="67" t="s">
        <v>129</v>
      </c>
      <c r="AM4" s="67" t="s">
        <v>130</v>
      </c>
      <c r="AN4" s="67" t="s">
        <v>131</v>
      </c>
      <c r="AO4" s="67" t="s">
        <v>132</v>
      </c>
      <c r="AP4" s="67" t="s">
        <v>133</v>
      </c>
      <c r="AQ4" s="67" t="s">
        <v>134</v>
      </c>
      <c r="AR4" s="67" t="s">
        <v>70</v>
      </c>
      <c r="AS4" s="67" t="s">
        <v>135</v>
      </c>
      <c r="AT4" s="67" t="s">
        <v>73</v>
      </c>
      <c r="AU4" s="67" t="s">
        <v>136</v>
      </c>
      <c r="AV4" s="67" t="s">
        <v>76</v>
      </c>
      <c r="AW4" s="67" t="s">
        <v>71</v>
      </c>
      <c r="AX4" s="67" t="s">
        <v>137</v>
      </c>
      <c r="AY4" s="201" t="s">
        <v>74</v>
      </c>
      <c r="AZ4" s="201" t="s">
        <v>234</v>
      </c>
      <c r="BA4" s="201" t="s">
        <v>77</v>
      </c>
      <c r="BB4" s="201" t="s">
        <v>72</v>
      </c>
      <c r="BC4" s="201" t="s">
        <v>235</v>
      </c>
      <c r="BD4" s="258" t="s">
        <v>75</v>
      </c>
      <c r="BE4" s="258" t="s">
        <v>236</v>
      </c>
      <c r="BF4" s="128" t="s">
        <v>78</v>
      </c>
      <c r="BG4" s="128" t="s">
        <v>7</v>
      </c>
      <c r="BH4" s="134" t="str">
        <f>+AN4</f>
        <v>2001-02</v>
      </c>
      <c r="BI4" s="134" t="str">
        <f>+AS4</f>
        <v>2006-07</v>
      </c>
      <c r="BJ4" s="134" t="str">
        <f>+AX4</f>
        <v>2011-12</v>
      </c>
      <c r="BK4" s="135" t="s">
        <v>131</v>
      </c>
      <c r="BL4" s="134" t="s">
        <v>135</v>
      </c>
      <c r="BM4" s="136" t="s">
        <v>137</v>
      </c>
      <c r="BN4" s="134" t="s">
        <v>132</v>
      </c>
      <c r="BO4" s="134" t="s">
        <v>73</v>
      </c>
      <c r="BP4" s="134" t="s">
        <v>74</v>
      </c>
      <c r="BQ4" s="134" t="s">
        <v>132</v>
      </c>
      <c r="BR4" s="134" t="s">
        <v>73</v>
      </c>
      <c r="BS4" s="136" t="s">
        <v>74</v>
      </c>
      <c r="BT4" s="134" t="s">
        <v>133</v>
      </c>
      <c r="BU4" s="134" t="s">
        <v>136</v>
      </c>
      <c r="BV4" s="134" t="s">
        <v>234</v>
      </c>
      <c r="BW4" s="134" t="s">
        <v>133</v>
      </c>
      <c r="BX4" s="134" t="s">
        <v>136</v>
      </c>
      <c r="BY4" s="136" t="s">
        <v>234</v>
      </c>
      <c r="BZ4" s="134" t="s">
        <v>134</v>
      </c>
      <c r="CA4" s="134" t="s">
        <v>76</v>
      </c>
      <c r="CB4" s="134" t="s">
        <v>77</v>
      </c>
      <c r="CC4" s="134" t="s">
        <v>134</v>
      </c>
      <c r="CD4" s="134" t="s">
        <v>76</v>
      </c>
      <c r="CE4" s="136" t="s">
        <v>77</v>
      </c>
      <c r="CF4" s="134" t="s">
        <v>70</v>
      </c>
      <c r="CG4" s="134" t="s">
        <v>71</v>
      </c>
      <c r="CH4" s="134" t="s">
        <v>72</v>
      </c>
      <c r="CI4" s="134" t="s">
        <v>70</v>
      </c>
      <c r="CJ4" s="134" t="s">
        <v>71</v>
      </c>
      <c r="CK4" s="134" t="s">
        <v>72</v>
      </c>
      <c r="CL4" s="134" t="s">
        <v>135</v>
      </c>
      <c r="CM4" s="134" t="s">
        <v>137</v>
      </c>
      <c r="CN4" s="134" t="s">
        <v>235</v>
      </c>
      <c r="CO4" s="134" t="s">
        <v>135</v>
      </c>
      <c r="CP4" s="134" t="s">
        <v>137</v>
      </c>
      <c r="CQ4" s="134" t="s">
        <v>235</v>
      </c>
      <c r="CR4" s="134" t="s">
        <v>73</v>
      </c>
      <c r="CS4" s="134" t="s">
        <v>74</v>
      </c>
      <c r="CT4" s="134" t="s">
        <v>75</v>
      </c>
      <c r="CU4" s="134" t="s">
        <v>73</v>
      </c>
      <c r="CV4" s="134" t="s">
        <v>74</v>
      </c>
      <c r="CW4" s="134" t="s">
        <v>75</v>
      </c>
      <c r="CX4" s="134" t="s">
        <v>136</v>
      </c>
      <c r="CY4" s="134" t="s">
        <v>234</v>
      </c>
      <c r="CZ4" s="134" t="s">
        <v>236</v>
      </c>
      <c r="DA4" s="134" t="s">
        <v>136</v>
      </c>
      <c r="DB4" s="134" t="s">
        <v>234</v>
      </c>
      <c r="DC4" s="134" t="s">
        <v>236</v>
      </c>
      <c r="DD4" s="134" t="s">
        <v>76</v>
      </c>
      <c r="DE4" s="134" t="s">
        <v>77</v>
      </c>
      <c r="DF4" s="134" t="s">
        <v>78</v>
      </c>
      <c r="DG4" s="134" t="s">
        <v>136</v>
      </c>
      <c r="DH4" s="134" t="s">
        <v>234</v>
      </c>
      <c r="DI4" s="134" t="s">
        <v>236</v>
      </c>
      <c r="DJ4" s="134" t="s">
        <v>71</v>
      </c>
      <c r="DK4" s="134" t="s">
        <v>72</v>
      </c>
      <c r="DL4" s="134" t="s">
        <v>7</v>
      </c>
      <c r="DM4" s="134" t="s">
        <v>71</v>
      </c>
      <c r="DN4" s="134" t="s">
        <v>72</v>
      </c>
      <c r="DO4" s="134" t="s">
        <v>7</v>
      </c>
    </row>
    <row r="5" spans="1:119">
      <c r="A5" s="9" t="s">
        <v>8</v>
      </c>
      <c r="B5" s="64">
        <f>('Approp Data'!F6/'Tax Rev Data'!S5)*100</f>
        <v>9.8698534377739602</v>
      </c>
      <c r="C5" s="64">
        <f>('Approp Data'!G6/'Tax Rev Data'!T5)*100</f>
        <v>10.018045632675905</v>
      </c>
      <c r="D5" s="64">
        <f>('Approp Data'!H6/'Tax Rev Data'!U5)*100</f>
        <v>11.688312980745676</v>
      </c>
      <c r="E5" s="64">
        <f>('Approp Data'!I6/'Tax Rev Data'!V5)*100</f>
        <v>11.947229109239089</v>
      </c>
      <c r="F5" s="64">
        <f>('Approp Data'!J6/'Tax Rev Data'!W5)*100</f>
        <v>13.759667432340306</v>
      </c>
      <c r="G5" s="64">
        <f>('Approp Data'!K6/'Tax Rev Data'!X5)*100</f>
        <v>13.898286133436264</v>
      </c>
      <c r="H5" s="64">
        <f>('Approp Data'!L6/'Tax Rev Data'!Y5)*100</f>
        <v>14.796772875013264</v>
      </c>
      <c r="I5" s="64">
        <f>('Approp Data'!M6/'Tax Rev Data'!Z5)*100</f>
        <v>14.516120826836348</v>
      </c>
      <c r="J5" s="64">
        <f>('Approp Data'!N6/'Tax Rev Data'!AA5)*100</f>
        <v>14.936567388676943</v>
      </c>
      <c r="K5" s="64">
        <f>('Approp Data'!O6/'Tax Rev Data'!AB5)*100</f>
        <v>14.19067919892059</v>
      </c>
      <c r="L5" s="64">
        <f>('Approp Data'!P6/'Tax Rev Data'!AC5)*100</f>
        <v>14.497674016278477</v>
      </c>
      <c r="M5" s="64">
        <f>('Approp Data'!Q6/'Tax Rev Data'!AD5)*100</f>
        <v>15.177093009820725</v>
      </c>
      <c r="N5" s="64">
        <f>('Approp Data'!R6/'Tax Rev Data'!AE5)*100</f>
        <v>15.844260177869627</v>
      </c>
      <c r="O5" s="64">
        <f>('Approp Data'!S6/'Tax Rev Data'!AF5)*100</f>
        <v>15.229661377682682</v>
      </c>
      <c r="P5" s="64">
        <f>('Approp Data'!T6/'Tax Rev Data'!AG5)*100</f>
        <v>15.325238566154137</v>
      </c>
      <c r="Q5" s="64">
        <f>('Approp Data'!U6/'Tax Rev Data'!AH5)*100</f>
        <v>15.141619542675603</v>
      </c>
      <c r="R5" s="64">
        <f>('Approp Data'!V6/'Tax Rev Data'!AI5)*100</f>
        <v>15.380968383314675</v>
      </c>
      <c r="S5" s="64">
        <f>('Approp Data'!W6/'Tax Rev Data'!AJ5)*100</f>
        <v>15.33175831440467</v>
      </c>
      <c r="T5" s="64">
        <f>('Approp Data'!X6/'Tax Rev Data'!AK5)*100</f>
        <v>15.364629057312481</v>
      </c>
      <c r="U5" s="64">
        <f>('Approp Data'!Y6/'Tax Rev Data'!AL5)*100</f>
        <v>14.962391717927998</v>
      </c>
      <c r="V5" s="64">
        <f>('Approp Data'!Z6/'Tax Rev Data'!AM5)*100</f>
        <v>15.083241357531341</v>
      </c>
      <c r="W5" s="64">
        <f>('Approp Data'!AA6/'Tax Rev Data'!AN5)*100</f>
        <v>14.570597761588228</v>
      </c>
      <c r="X5" s="64">
        <f>('Approp Data'!AB6/'Tax Rev Data'!AO5)*100</f>
        <v>14.365739849417643</v>
      </c>
      <c r="Y5" s="64">
        <f>('Approp Data'!AC6/'Tax Rev Data'!AP5)*100</f>
        <v>14.217808131177925</v>
      </c>
      <c r="Z5" s="64">
        <f>('Approp Data'!AD6/'Tax Rev Data'!AQ5)*100</f>
        <v>13.969054321831676</v>
      </c>
      <c r="AA5" s="64">
        <f>('Approp Data'!AE6/'Tax Rev Data'!AR5)*100</f>
        <v>13.850048896095416</v>
      </c>
      <c r="AB5" s="64">
        <f>('Approp Data'!AF6/'Tax Rev Data'!AS5)*100</f>
        <v>13.778244719255333</v>
      </c>
      <c r="AC5" s="64">
        <f>('Approp Data'!AG6/'Tax Rev Data'!AT5)*100</f>
        <v>13.258744138899262</v>
      </c>
      <c r="AD5" s="64">
        <f>('Approp Data'!AH6/'Tax Rev Data'!AU5)*100</f>
        <v>12.884692526004601</v>
      </c>
      <c r="AE5" s="64">
        <f>('Approp Data'!AI6/'Tax Rev Data'!AV5)*100</f>
        <v>12.013023812745983</v>
      </c>
      <c r="AF5" s="64">
        <f>('Approp Data'!AJ6/'Tax Rev Data'!AW5)*100</f>
        <v>11.612014417901962</v>
      </c>
      <c r="AG5" s="64">
        <f>('Approp Data'!AK6/'Tax Rev Data'!AX5)*100</f>
        <v>11.479440503408744</v>
      </c>
      <c r="AH5" s="64">
        <f>('Approp Data'!AL6/'Tax Rev Data'!AY5)*100</f>
        <v>11.125518028126004</v>
      </c>
      <c r="AI5" s="64">
        <f>('Approp Data'!AM6/'Tax Rev Data'!AZ5)*100</f>
        <v>11.155529584055307</v>
      </c>
      <c r="AJ5" s="64">
        <f>('Approp Data'!AN6/'Tax Rev Data'!BA5)*100</f>
        <v>11.160733176156706</v>
      </c>
      <c r="AK5" s="64">
        <f>('Approp Data'!AO6/'Tax Rev Data'!BB5)*100</f>
        <v>11.175357565394247</v>
      </c>
      <c r="AL5" s="64">
        <f>('Approp Data'!AP6/'Tax Rev Data'!BC5)*100</f>
        <v>11.380299306113391</v>
      </c>
      <c r="AM5" s="64">
        <f>('Approp Data'!AQ6/'Tax Rev Data'!BD5)*100</f>
        <v>11.23613087161964</v>
      </c>
      <c r="AN5" s="64">
        <f>('Approp Data'!AR6/'Tax Rev Data'!BE5)*100</f>
        <v>11.202934538607277</v>
      </c>
      <c r="AO5" s="64">
        <f>('Approp Data'!AS6/'Tax Rev Data'!BF5)*100</f>
        <v>11.663877434867159</v>
      </c>
      <c r="AP5" s="64">
        <f>('Approp Data'!AT6/'Tax Rev Data'!BG5)*100</f>
        <v>11.072764713224274</v>
      </c>
      <c r="AQ5" s="64">
        <f>('Approp Data'!AU6/'Tax Rev Data'!BH5)*100</f>
        <v>11.006493728256874</v>
      </c>
      <c r="AR5" s="64">
        <f>('Approp Data'!AV6/'Tax Rev Data'!BI5)*100</f>
        <v>10.802073649182994</v>
      </c>
      <c r="AS5" s="64">
        <f>('Approp Data'!AW6/'Tax Rev Data'!BJ5)*100</f>
        <v>10.526826444161307</v>
      </c>
      <c r="AT5" s="64">
        <f>('Approp Data'!AX6/'Tax Rev Data'!BK5)*100</f>
        <v>10.651452738227496</v>
      </c>
      <c r="AU5" s="64">
        <f>('Approp Data'!AY6/'Tax Rev Data'!BL5)*100</f>
        <v>9.9755728481189916</v>
      </c>
      <c r="AV5" s="64">
        <f>('Approp Data'!BC6/'Tax Rev Data'!BM5)*100</f>
        <v>10.278981999106946</v>
      </c>
      <c r="AW5" s="64">
        <f>('Approp Data'!BG6/'Tax Rev Data'!BN5)*100</f>
        <v>10.740987752103436</v>
      </c>
      <c r="AX5" s="64">
        <f>('Approp Data'!BK6/'Tax Rev Data'!BO5)*100</f>
        <v>9.5210121620987653</v>
      </c>
      <c r="AY5" s="64">
        <f>('Approp Data'!BQ6/'Tax Rev Data'!BP5)*100</f>
        <v>9.087349721563271</v>
      </c>
      <c r="AZ5" s="64">
        <f>('Approp Data'!BR6/'Tax Rev Data'!BQ5)*100</f>
        <v>9.0934938595811552</v>
      </c>
      <c r="BA5" s="64">
        <f>('Approp Data'!BS6/'Tax Rev Data'!BR5)*100</f>
        <v>9.3529801799658152</v>
      </c>
      <c r="BB5" s="64">
        <f>('Approp Data'!BT6/'Tax Rev Data'!BS5)*100</f>
        <v>8.8872467763230336</v>
      </c>
      <c r="BC5" s="64">
        <f>('Approp Data'!BU6/'Tax Rev Data'!BT5)*100</f>
        <v>9.3970481611153946</v>
      </c>
      <c r="BD5" s="64">
        <f>('Approp Data'!BV6/'Tax Rev Data'!BU5)*100</f>
        <v>9.3591035927913833</v>
      </c>
      <c r="BE5" s="64">
        <f>('Approp Data'!BW6/'Tax Rev Data'!BV5)*100</f>
        <v>8.9874822001774621</v>
      </c>
      <c r="BF5" s="64">
        <f>('Approp Data'!BX6/'Tax Rev Data'!BW5)*100</f>
        <v>8.9100405268284373</v>
      </c>
      <c r="BG5" s="64">
        <f>('Approp Data'!BY6/'Tax Rev Data'!BX5)*100</f>
        <v>9.1389135379253439</v>
      </c>
      <c r="BK5" s="99"/>
      <c r="BM5" s="129"/>
      <c r="BN5" s="94"/>
      <c r="BO5" s="94"/>
      <c r="BP5" s="94"/>
      <c r="BQ5" s="99"/>
      <c r="BR5" s="94"/>
      <c r="BS5" s="129"/>
      <c r="BT5" s="94"/>
      <c r="BU5" s="94"/>
      <c r="BV5" s="94"/>
      <c r="BW5" s="99"/>
      <c r="BX5" s="94"/>
      <c r="BY5" s="129"/>
      <c r="BZ5" s="94"/>
      <c r="CA5" s="94"/>
      <c r="CB5" s="94"/>
      <c r="CC5" s="99"/>
      <c r="CD5" s="94"/>
      <c r="CE5" s="129"/>
      <c r="CF5" s="94"/>
      <c r="CG5" s="94"/>
      <c r="CH5" s="202"/>
      <c r="CI5" s="94"/>
      <c r="CJ5" s="94"/>
      <c r="CK5" s="202"/>
      <c r="CL5" s="94"/>
      <c r="CM5" s="94"/>
      <c r="CN5" s="202"/>
      <c r="CO5" s="94"/>
      <c r="CP5" s="94"/>
      <c r="CQ5" s="202"/>
      <c r="CR5" s="94"/>
      <c r="CS5" s="94"/>
      <c r="CT5" s="202"/>
      <c r="CU5" s="94"/>
      <c r="CV5" s="94"/>
      <c r="CW5" s="202"/>
      <c r="CX5" s="94"/>
      <c r="CY5" s="94"/>
      <c r="CZ5" s="202"/>
      <c r="DA5" s="94"/>
      <c r="DB5" s="94"/>
      <c r="DC5" s="202"/>
      <c r="DD5" s="94"/>
      <c r="DE5" s="94"/>
      <c r="DF5" s="202"/>
      <c r="DG5" s="94"/>
      <c r="DH5" s="94"/>
      <c r="DI5" s="202"/>
      <c r="DJ5" s="94"/>
      <c r="DK5" s="94"/>
      <c r="DL5" s="202"/>
      <c r="DM5" s="94"/>
      <c r="DN5" s="94"/>
      <c r="DO5" s="202"/>
    </row>
    <row r="6" spans="1:119">
      <c r="A6" s="9" t="s">
        <v>9</v>
      </c>
      <c r="B6" s="64">
        <f>('Approp Data'!F7/'Tax Rev Data'!S6)*100</f>
        <v>9.436171516753463</v>
      </c>
      <c r="C6" s="64">
        <f>('Approp Data'!G7/'Tax Rev Data'!T6)*100</f>
        <v>9.5419323528864251</v>
      </c>
      <c r="D6" s="64">
        <f>('Approp Data'!H7/'Tax Rev Data'!U6)*100</f>
        <v>11.138905408349787</v>
      </c>
      <c r="E6" s="64">
        <f>('Approp Data'!I7/'Tax Rev Data'!V6)*100</f>
        <v>11.502020290862287</v>
      </c>
      <c r="F6" s="64">
        <f>('Approp Data'!J7/'Tax Rev Data'!W6)*100</f>
        <v>13.410502175492722</v>
      </c>
      <c r="G6" s="64">
        <f>('Approp Data'!K7/'Tax Rev Data'!X6)*100</f>
        <v>14.233600934836746</v>
      </c>
      <c r="H6" s="64">
        <f>('Approp Data'!L7/'Tax Rev Data'!Y6)*100</f>
        <v>14.82360418440952</v>
      </c>
      <c r="I6" s="64">
        <f>('Approp Data'!M7/'Tax Rev Data'!Z6)*100</f>
        <v>14.799289742119218</v>
      </c>
      <c r="J6" s="64">
        <f>('Approp Data'!N7/'Tax Rev Data'!AA6)*100</f>
        <v>15.603599234018006</v>
      </c>
      <c r="K6" s="64">
        <f>('Approp Data'!O7/'Tax Rev Data'!AB6)*100</f>
        <v>14.935224839530051</v>
      </c>
      <c r="L6" s="64">
        <f>('Approp Data'!P7/'Tax Rev Data'!AC6)*100</f>
        <v>15.346737975127722</v>
      </c>
      <c r="M6" s="64">
        <f>('Approp Data'!Q7/'Tax Rev Data'!AD6)*100</f>
        <v>15.843098548919274</v>
      </c>
      <c r="N6" s="64">
        <f>('Approp Data'!R7/'Tax Rev Data'!AE6)*100</f>
        <v>17.09619788950079</v>
      </c>
      <c r="O6" s="64">
        <f>('Approp Data'!S7/'Tax Rev Data'!AF6)*100</f>
        <v>17.096190169352841</v>
      </c>
      <c r="P6" s="64">
        <f>('Approp Data'!T7/'Tax Rev Data'!AG6)*100</f>
        <v>17.388124274743568</v>
      </c>
      <c r="Q6" s="64">
        <f>('Approp Data'!U7/'Tax Rev Data'!AH6)*100</f>
        <v>16.979983758130995</v>
      </c>
      <c r="R6" s="64">
        <f>('Approp Data'!V7/'Tax Rev Data'!AI6)*100</f>
        <v>17.468428137818563</v>
      </c>
      <c r="S6" s="64">
        <f>('Approp Data'!W7/'Tax Rev Data'!AJ6)*100</f>
        <v>17.692688972263792</v>
      </c>
      <c r="T6" s="64">
        <f>('Approp Data'!X7/'Tax Rev Data'!AK6)*100</f>
        <v>18.068992429574472</v>
      </c>
      <c r="U6" s="64">
        <f>('Approp Data'!Y7/'Tax Rev Data'!AL6)*100</f>
        <v>17.768332677456641</v>
      </c>
      <c r="V6" s="64">
        <f>('Approp Data'!Z7/'Tax Rev Data'!AM6)*100</f>
        <v>18.281626048011017</v>
      </c>
      <c r="W6" s="64">
        <f>('Approp Data'!AA7/'Tax Rev Data'!AN6)*100</f>
        <v>17.754527996407457</v>
      </c>
      <c r="X6" s="64">
        <f>('Approp Data'!AB7/'Tax Rev Data'!AO6)*100</f>
        <v>16.649169169070895</v>
      </c>
      <c r="Y6" s="64">
        <f>('Approp Data'!AC7/'Tax Rev Data'!AP6)*100</f>
        <v>16.183916272179776</v>
      </c>
      <c r="Z6" s="64">
        <f>('Approp Data'!AD7/'Tax Rev Data'!AQ6)*100</f>
        <v>16.301966549343629</v>
      </c>
      <c r="AA6" s="64">
        <f>('Approp Data'!AE7/'Tax Rev Data'!AR6)*100</f>
        <v>15.641964827305424</v>
      </c>
      <c r="AB6" s="64">
        <f>('Approp Data'!AF7/'Tax Rev Data'!AS6)*100</f>
        <v>15.837366251687088</v>
      </c>
      <c r="AC6" s="64">
        <f>('Approp Data'!AG7/'Tax Rev Data'!AT6)*100</f>
        <v>15.292234398638104</v>
      </c>
      <c r="AD6" s="64">
        <f>('Approp Data'!AH7/'Tax Rev Data'!AU6)*100</f>
        <v>14.494952375184802</v>
      </c>
      <c r="AE6" s="64">
        <f>('Approp Data'!AI7/'Tax Rev Data'!AV6)*100</f>
        <v>14.141663038200516</v>
      </c>
      <c r="AF6" s="64">
        <f>('Approp Data'!AJ7/'Tax Rev Data'!AW6)*100</f>
        <v>13.752139119935535</v>
      </c>
      <c r="AG6" s="64">
        <f>('Approp Data'!AK7/'Tax Rev Data'!AX6)*100</f>
        <v>13.589071338682546</v>
      </c>
      <c r="AH6" s="64">
        <f>('Approp Data'!AL7/'Tax Rev Data'!AY6)*100</f>
        <v>13.261355543857523</v>
      </c>
      <c r="AI6" s="64">
        <f>('Approp Data'!AM7/'Tax Rev Data'!AZ6)*100</f>
        <v>13.165581746335512</v>
      </c>
      <c r="AJ6" s="64">
        <f>('Approp Data'!AN7/'Tax Rev Data'!BA6)*100</f>
        <v>13.380020173649021</v>
      </c>
      <c r="AK6" s="64">
        <f>('Approp Data'!AO7/'Tax Rev Data'!BB6)*100</f>
        <v>13.329265859744341</v>
      </c>
      <c r="AL6" s="64">
        <f>('Approp Data'!AP7/'Tax Rev Data'!BC6)*100</f>
        <v>13.902352929435821</v>
      </c>
      <c r="AM6" s="64">
        <f>('Approp Data'!AQ7/'Tax Rev Data'!BD6)*100</f>
        <v>13.645364287633408</v>
      </c>
      <c r="AN6" s="64">
        <f>('Approp Data'!AR7/'Tax Rev Data'!BE6)*100</f>
        <v>13.621294514240157</v>
      </c>
      <c r="AO6" s="64">
        <f>('Approp Data'!AS7/'Tax Rev Data'!BF6)*100</f>
        <v>13.937965376398934</v>
      </c>
      <c r="AP6" s="64">
        <f>('Approp Data'!AT7/'Tax Rev Data'!BG6)*100</f>
        <v>13.4744655254416</v>
      </c>
      <c r="AQ6" s="64">
        <f>('Approp Data'!AU7/'Tax Rev Data'!BH6)*100</f>
        <v>13.901762816074999</v>
      </c>
      <c r="AR6" s="64">
        <f>('Approp Data'!AV7/'Tax Rev Data'!BI6)*100</f>
        <v>13.821997589365495</v>
      </c>
      <c r="AS6" s="64">
        <f>('Approp Data'!AW7/'Tax Rev Data'!BJ6)*100</f>
        <v>13.618269554990672</v>
      </c>
      <c r="AT6" s="64">
        <f>('Approp Data'!AX7/'Tax Rev Data'!BK6)*100</f>
        <v>14.0281519504766</v>
      </c>
      <c r="AU6" s="64">
        <f>('Approp Data'!AY7/'Tax Rev Data'!BL6)*100</f>
        <v>13.263810530079724</v>
      </c>
      <c r="AV6" s="64">
        <f>('Approp Data'!BC7/'Tax Rev Data'!BM6)*100</f>
        <v>13.699812968185984</v>
      </c>
      <c r="AW6" s="64">
        <f>('Approp Data'!BG7/'Tax Rev Data'!BN6)*100</f>
        <v>14.34414146426424</v>
      </c>
      <c r="AX6" s="64">
        <f>('Approp Data'!BK7/'Tax Rev Data'!BO6)*100</f>
        <v>13.258428996397578</v>
      </c>
      <c r="AY6" s="64">
        <f>('Approp Data'!BQ7/'Tax Rev Data'!BP6)*100</f>
        <v>12.321897871714809</v>
      </c>
      <c r="AZ6" s="64">
        <f>('Approp Data'!BR7/'Tax Rev Data'!BQ6)*100</f>
        <v>12.363558189862447</v>
      </c>
      <c r="BA6" s="64">
        <f>('Approp Data'!BS7/'Tax Rev Data'!BR6)*100</f>
        <v>12.294415066417415</v>
      </c>
      <c r="BB6" s="64">
        <f>('Approp Data'!BT7/'Tax Rev Data'!BS6)*100</f>
        <v>12.224282768513909</v>
      </c>
      <c r="BC6" s="64">
        <f>('Approp Data'!BU7/'Tax Rev Data'!BT6)*100</f>
        <v>12.545007768461202</v>
      </c>
      <c r="BD6" s="64">
        <f>('Approp Data'!BV7/'Tax Rev Data'!BU6)*100</f>
        <v>12.330607005371688</v>
      </c>
      <c r="BE6" s="64">
        <f>('Approp Data'!BW7/'Tax Rev Data'!BV6)*100</f>
        <v>11.918492773485607</v>
      </c>
      <c r="BF6" s="64">
        <f>('Approp Data'!BX7/'Tax Rev Data'!BW6)*100</f>
        <v>11.898865857754855</v>
      </c>
      <c r="BG6" s="64">
        <f>('Approp Data'!BY7/'Tax Rev Data'!BX6)*100</f>
        <v>12.124627338100344</v>
      </c>
      <c r="BK6" s="99"/>
      <c r="BM6" s="129"/>
      <c r="BN6" s="94"/>
      <c r="BO6" s="94"/>
      <c r="BP6" s="94"/>
      <c r="BQ6" s="99"/>
      <c r="BR6" s="94"/>
      <c r="BS6" s="129"/>
      <c r="BT6" s="94"/>
      <c r="BU6" s="94"/>
      <c r="BV6" s="94"/>
      <c r="BW6" s="99"/>
      <c r="BX6" s="94"/>
      <c r="BY6" s="129"/>
      <c r="BZ6" s="94"/>
      <c r="CA6" s="94"/>
      <c r="CB6" s="94"/>
      <c r="CC6" s="99"/>
      <c r="CD6" s="94"/>
      <c r="CE6" s="129"/>
      <c r="CF6" s="94"/>
      <c r="CG6" s="94"/>
      <c r="CH6" s="129"/>
      <c r="CI6" s="94"/>
      <c r="CJ6" s="94"/>
      <c r="CK6" s="129"/>
      <c r="CL6" s="94"/>
      <c r="CM6" s="94"/>
      <c r="CN6" s="129"/>
      <c r="CO6" s="94"/>
      <c r="CP6" s="94"/>
      <c r="CQ6" s="129"/>
      <c r="CR6" s="94"/>
      <c r="CS6" s="94"/>
      <c r="CT6" s="129"/>
      <c r="CU6" s="94"/>
      <c r="CV6" s="94"/>
      <c r="CW6" s="129"/>
      <c r="CX6" s="94"/>
      <c r="CY6" s="94"/>
      <c r="CZ6" s="129"/>
      <c r="DA6" s="94"/>
      <c r="DB6" s="94"/>
      <c r="DC6" s="129"/>
      <c r="DD6" s="94"/>
      <c r="DE6" s="94"/>
      <c r="DF6" s="129"/>
      <c r="DG6" s="94"/>
      <c r="DH6" s="94"/>
      <c r="DI6" s="129"/>
      <c r="DJ6" s="94"/>
      <c r="DK6" s="94"/>
      <c r="DL6" s="129"/>
      <c r="DM6" s="94"/>
      <c r="DN6" s="94"/>
      <c r="DO6" s="129"/>
    </row>
    <row r="7" spans="1:119">
      <c r="A7" s="50"/>
      <c r="B7" s="69"/>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69"/>
      <c r="AQ7" s="69"/>
      <c r="AR7" s="69"/>
      <c r="AS7" s="69"/>
      <c r="AT7" s="69"/>
      <c r="AU7" s="69"/>
      <c r="AV7" s="69"/>
      <c r="AW7" s="69"/>
      <c r="AX7" s="69"/>
      <c r="AY7" s="69"/>
      <c r="AZ7" s="69"/>
      <c r="BA7" s="69"/>
      <c r="BB7" s="69"/>
      <c r="BC7" s="69"/>
      <c r="BD7" s="69"/>
      <c r="BE7" s="69"/>
      <c r="BF7" s="69"/>
      <c r="BG7" s="69"/>
      <c r="BK7" s="99"/>
      <c r="BM7" s="129"/>
      <c r="BN7" s="94"/>
      <c r="BO7" s="94"/>
      <c r="BP7" s="94"/>
      <c r="BQ7" s="99"/>
      <c r="BR7" s="94"/>
      <c r="BS7" s="129"/>
      <c r="BT7" s="94"/>
      <c r="BU7" s="94"/>
      <c r="BV7" s="94"/>
      <c r="BW7" s="99"/>
      <c r="BX7" s="94"/>
      <c r="BY7" s="129"/>
      <c r="BZ7" s="94"/>
      <c r="CA7" s="94"/>
      <c r="CB7" s="94"/>
      <c r="CC7" s="99"/>
      <c r="CD7" s="94"/>
      <c r="CE7" s="129"/>
      <c r="CF7" s="94"/>
      <c r="CG7" s="94"/>
      <c r="CH7" s="129"/>
      <c r="CI7" s="94"/>
      <c r="CJ7" s="94"/>
      <c r="CK7" s="129"/>
      <c r="CL7" s="94"/>
      <c r="CM7" s="94"/>
      <c r="CN7" s="129"/>
      <c r="CO7" s="94"/>
      <c r="CP7" s="94"/>
      <c r="CQ7" s="129"/>
      <c r="CR7" s="94"/>
      <c r="CS7" s="94"/>
      <c r="CT7" s="129"/>
      <c r="CU7" s="94"/>
      <c r="CV7" s="94"/>
      <c r="CW7" s="129"/>
      <c r="CX7" s="94"/>
      <c r="CY7" s="94"/>
      <c r="CZ7" s="129"/>
      <c r="DA7" s="94"/>
      <c r="DB7" s="94"/>
      <c r="DC7" s="129"/>
      <c r="DD7" s="94"/>
      <c r="DE7" s="94"/>
      <c r="DF7" s="129"/>
      <c r="DG7" s="94"/>
      <c r="DH7" s="94"/>
      <c r="DI7" s="129"/>
      <c r="DJ7" s="94"/>
      <c r="DK7" s="94"/>
      <c r="DL7" s="129"/>
      <c r="DM7" s="94"/>
      <c r="DN7" s="94"/>
      <c r="DO7" s="129"/>
    </row>
    <row r="8" spans="1:119">
      <c r="A8" s="1" t="s">
        <v>11</v>
      </c>
      <c r="B8" s="64">
        <f>('Approp Data'!F9/'Tax Rev Data'!S8)*100</f>
        <v>8.8983167327939299</v>
      </c>
      <c r="C8" s="64">
        <f>('Approp Data'!G9/'Tax Rev Data'!T8)*100</f>
        <v>7.9210215230149927</v>
      </c>
      <c r="D8" s="64">
        <f>('Approp Data'!H9/'Tax Rev Data'!U8)*100</f>
        <v>9.5766761023614571</v>
      </c>
      <c r="E8" s="64">
        <f>('Approp Data'!I9/'Tax Rev Data'!V8)*100</f>
        <v>11.831633237079735</v>
      </c>
      <c r="F8" s="64">
        <f>('Approp Data'!J9/'Tax Rev Data'!W8)*100</f>
        <v>12.046436911051124</v>
      </c>
      <c r="G8" s="64">
        <f>('Approp Data'!K9/'Tax Rev Data'!X8)*100</f>
        <v>11.016805424168304</v>
      </c>
      <c r="H8" s="64">
        <f>('Approp Data'!L9/'Tax Rev Data'!Y8)*100</f>
        <v>12.608449215340586</v>
      </c>
      <c r="I8" s="64">
        <f>('Approp Data'!M9/'Tax Rev Data'!Z8)*100</f>
        <v>11.382634503720178</v>
      </c>
      <c r="J8" s="64">
        <f>('Approp Data'!N9/'Tax Rev Data'!AA8)*100</f>
        <v>15.035806242266148</v>
      </c>
      <c r="K8" s="64">
        <f>('Approp Data'!O9/'Tax Rev Data'!AB8)*100</f>
        <v>13.875629684799875</v>
      </c>
      <c r="L8" s="64">
        <f>('Approp Data'!P9/'Tax Rev Data'!AC8)*100</f>
        <v>19.262063091231909</v>
      </c>
      <c r="M8" s="64">
        <f>('Approp Data'!Q9/'Tax Rev Data'!AD8)*100</f>
        <v>18.969359139818767</v>
      </c>
      <c r="N8" s="64">
        <f>('Approp Data'!R9/'Tax Rev Data'!AE8)*100</f>
        <v>24.549161040459204</v>
      </c>
      <c r="O8" s="64">
        <f>('Approp Data'!S9/'Tax Rev Data'!AF8)*100</f>
        <v>21.388883079779099</v>
      </c>
      <c r="P8" s="64">
        <f>('Approp Data'!T9/'Tax Rev Data'!AG8)*100</f>
        <v>24.510748222165546</v>
      </c>
      <c r="Q8" s="64">
        <f>('Approp Data'!U9/'Tax Rev Data'!AH8)*100</f>
        <v>23.561253077083339</v>
      </c>
      <c r="R8" s="64">
        <f>('Approp Data'!V9/'Tax Rev Data'!AI8)*100</f>
        <v>19.726042292614533</v>
      </c>
      <c r="S8" s="64">
        <f>('Approp Data'!W9/'Tax Rev Data'!AJ8)*100</f>
        <v>20.72653381725118</v>
      </c>
      <c r="T8" s="64">
        <f>('Approp Data'!X9/'Tax Rev Data'!AK8)*100</f>
        <v>17.528782846889452</v>
      </c>
      <c r="U8" s="64">
        <f>('Approp Data'!Y9/'Tax Rev Data'!AL8)*100</f>
        <v>18.56913282283826</v>
      </c>
      <c r="V8" s="64">
        <f>('Approp Data'!Z9/'Tax Rev Data'!AM8)*100</f>
        <v>19.20247529171769</v>
      </c>
      <c r="W8" s="64">
        <f>('Approp Data'!AA9/'Tax Rev Data'!AN8)*100</f>
        <v>20.373745030969769</v>
      </c>
      <c r="X8" s="64">
        <f>('Approp Data'!AB9/'Tax Rev Data'!AO8)*100</f>
        <v>23.502857205025197</v>
      </c>
      <c r="Y8" s="64">
        <f>('Approp Data'!AC9/'Tax Rev Data'!AP8)*100</f>
        <v>21.088901812523002</v>
      </c>
      <c r="Z8" s="64">
        <f>('Approp Data'!AD9/'Tax Rev Data'!AQ8)*100</f>
        <v>20.736238091995716</v>
      </c>
      <c r="AA8" s="64">
        <f>('Approp Data'!AE9/'Tax Rev Data'!AR8)*100</f>
        <v>22.97961266795809</v>
      </c>
      <c r="AB8" s="64">
        <f>('Approp Data'!AF9/'Tax Rev Data'!AS8)*100</f>
        <v>21.204850264691693</v>
      </c>
      <c r="AC8" s="64">
        <f>('Approp Data'!AG9/'Tax Rev Data'!AT8)*100</f>
        <v>21.354109804050935</v>
      </c>
      <c r="AD8" s="64">
        <f>('Approp Data'!AH9/'Tax Rev Data'!AU8)*100</f>
        <v>20.767190902369396</v>
      </c>
      <c r="AE8" s="64">
        <f>('Approp Data'!AI9/'Tax Rev Data'!AV8)*100</f>
        <v>19.534291341980257</v>
      </c>
      <c r="AF8" s="64">
        <f>('Approp Data'!AJ9/'Tax Rev Data'!AW8)*100</f>
        <v>19.227770085848825</v>
      </c>
      <c r="AG8" s="64">
        <f>('Approp Data'!AK9/'Tax Rev Data'!AX8)*100</f>
        <v>21.527097770807792</v>
      </c>
      <c r="AH8" s="64">
        <f>('Approp Data'!AL9/'Tax Rev Data'!AY8)*100</f>
        <v>18.85231615807313</v>
      </c>
      <c r="AI8" s="64">
        <f>('Approp Data'!AM9/'Tax Rev Data'!AZ8)*100</f>
        <v>18.437033488145453</v>
      </c>
      <c r="AJ8" s="64">
        <f>('Approp Data'!AN9/'Tax Rev Data'!BA8)*100</f>
        <v>17.841799319895969</v>
      </c>
      <c r="AK8" s="64">
        <f>('Approp Data'!AO9/'Tax Rev Data'!BB8)*100</f>
        <v>18.188537123691692</v>
      </c>
      <c r="AL8" s="64">
        <f>('Approp Data'!AP9/'Tax Rev Data'!BC8)*100</f>
        <v>18.240804318930596</v>
      </c>
      <c r="AM8" s="64">
        <f>('Approp Data'!AQ9/'Tax Rev Data'!BD8)*100</f>
        <v>16.908960232279941</v>
      </c>
      <c r="AN8" s="64">
        <f>('Approp Data'!AR9/'Tax Rev Data'!BE8)*100</f>
        <v>16.568828492404901</v>
      </c>
      <c r="AO8" s="64">
        <f>('Approp Data'!AS9/'Tax Rev Data'!BF8)*100</f>
        <v>17.853086862582597</v>
      </c>
      <c r="AP8" s="64">
        <f>('Approp Data'!AT9/'Tax Rev Data'!BG8)*100</f>
        <v>18.196276980483145</v>
      </c>
      <c r="AQ8" s="64">
        <f>('Approp Data'!AU9/'Tax Rev Data'!BH8)*100</f>
        <v>17.309459719399818</v>
      </c>
      <c r="AR8" s="64">
        <f>('Approp Data'!AV9/'Tax Rev Data'!BI8)*100</f>
        <v>18.10970582367429</v>
      </c>
      <c r="AS8" s="64">
        <f>('Approp Data'!AW9/'Tax Rev Data'!BJ8)*100</f>
        <v>19.755351656967978</v>
      </c>
      <c r="AT8" s="64">
        <f>('Approp Data'!AX9/'Tax Rev Data'!BK8)*100</f>
        <v>22.121548041713453</v>
      </c>
      <c r="AU8" s="64">
        <f>('Approp Data'!AY9/'Tax Rev Data'!BL8)*100</f>
        <v>17.432376564544739</v>
      </c>
      <c r="AV8" s="64">
        <f>('Approp Data'!BC9/'Tax Rev Data'!BM8)*100</f>
        <v>17.141414535169432</v>
      </c>
      <c r="AW8" s="64">
        <f>('Approp Data'!BG9/'Tax Rev Data'!BN8)*100</f>
        <v>17.415440364960883</v>
      </c>
      <c r="AX8" s="64">
        <f>('Approp Data'!BK9/'Tax Rev Data'!BO8)*100</f>
        <v>17.307376631443571</v>
      </c>
      <c r="AY8" s="64">
        <f>('Approp Data'!BQ9/'Tax Rev Data'!BP8)*100</f>
        <v>15.547052543546492</v>
      </c>
      <c r="AZ8" s="64">
        <f>('Approp Data'!BR9/'Tax Rev Data'!BQ8)*100</f>
        <v>15.55999706036895</v>
      </c>
      <c r="BA8" s="64">
        <f>('Approp Data'!BS9/'Tax Rev Data'!BR8)*100</f>
        <v>15.769082321309561</v>
      </c>
      <c r="BB8" s="64">
        <f>('Approp Data'!BT9/'Tax Rev Data'!BS8)*100</f>
        <v>15.32764533712937</v>
      </c>
      <c r="BC8" s="64">
        <f>('Approp Data'!BU9/'Tax Rev Data'!BT8)*100</f>
        <v>15.696374340031657</v>
      </c>
      <c r="BD8" s="64">
        <f>('Approp Data'!BV9/'Tax Rev Data'!BU8)*100</f>
        <v>15.351342099827303</v>
      </c>
      <c r="BE8" s="64">
        <f>('Approp Data'!BW9/'Tax Rev Data'!BV8)*100</f>
        <v>14.998520122468506</v>
      </c>
      <c r="BF8" s="64">
        <f>('Approp Data'!BX9/'Tax Rev Data'!BW8)*100</f>
        <v>15.665769431040047</v>
      </c>
      <c r="BG8" s="64">
        <f>('Approp Data'!BY9/'Tax Rev Data'!BX8)*100</f>
        <v>15.101298759414686</v>
      </c>
      <c r="BH8" s="95">
        <f t="shared" ref="BH8:BH23" si="0">+AN8</f>
        <v>16.568828492404901</v>
      </c>
      <c r="BI8" s="95">
        <f t="shared" ref="BI8:BI23" si="1">+AS8</f>
        <v>19.755351656967978</v>
      </c>
      <c r="BJ8" s="95">
        <f t="shared" ref="BJ8:BJ23" si="2">+AX8</f>
        <v>17.307376631443571</v>
      </c>
      <c r="BK8" s="100">
        <f>RANK(BH8,$BH$8:$BH$63)</f>
        <v>4</v>
      </c>
      <c r="BL8" s="97">
        <f>RANK(BI8,$BI$8:$BI$63)</f>
        <v>1</v>
      </c>
      <c r="BM8" s="130">
        <f>RANK(BJ8,$BJ$8:$BJ$63)</f>
        <v>2</v>
      </c>
      <c r="BN8" s="95">
        <f>+AO8</f>
        <v>17.853086862582597</v>
      </c>
      <c r="BO8" s="95">
        <f>+AT8</f>
        <v>22.121548041713453</v>
      </c>
      <c r="BP8" s="95">
        <f>+AY8</f>
        <v>15.547052543546492</v>
      </c>
      <c r="BQ8" s="100">
        <f>RANK(BN8,$BN$8:$BN$63)</f>
        <v>3</v>
      </c>
      <c r="BR8" s="97">
        <f>RANK(BO8,$BO$8:$BO$63)</f>
        <v>1</v>
      </c>
      <c r="BS8" s="130">
        <f>RANK(BP8,$BP$8:$BP$63)</f>
        <v>5</v>
      </c>
      <c r="BT8" s="95">
        <f>+AP8</f>
        <v>18.196276980483145</v>
      </c>
      <c r="BU8" s="95">
        <f>+AU8</f>
        <v>17.432376564544739</v>
      </c>
      <c r="BV8" s="95">
        <f>+AZ8</f>
        <v>15.55999706036895</v>
      </c>
      <c r="BW8" s="100">
        <f>RANK(BT8,$BT$8:$BT$63)</f>
        <v>2</v>
      </c>
      <c r="BX8" s="97">
        <f>RANK(BU8,$BU$8:$BU$63)</f>
        <v>2</v>
      </c>
      <c r="BY8" s="130">
        <f>RANK(BV8,$BV$8:$BV$63)</f>
        <v>4</v>
      </c>
      <c r="BZ8" s="95">
        <f>+AQ8</f>
        <v>17.309459719399818</v>
      </c>
      <c r="CA8" s="95">
        <f>+AV8</f>
        <v>17.141414535169432</v>
      </c>
      <c r="CB8" s="95">
        <f>+BA8</f>
        <v>15.769082321309561</v>
      </c>
      <c r="CC8" s="100">
        <f>RANK(BZ8,$BZ$8:$BZ$63)</f>
        <v>3</v>
      </c>
      <c r="CD8" s="97">
        <f>RANK(CA8,$CA$8:$CA$63)</f>
        <v>3</v>
      </c>
      <c r="CE8" s="130">
        <f>RANK(CB8,$CB$8:$CB$63)</f>
        <v>3</v>
      </c>
      <c r="CF8" s="95">
        <f>+AR8</f>
        <v>18.10970582367429</v>
      </c>
      <c r="CG8" s="95">
        <f>+AW8</f>
        <v>17.415440364960883</v>
      </c>
      <c r="CH8" s="203">
        <f>+BB8</f>
        <v>15.32764533712937</v>
      </c>
      <c r="CI8" s="100">
        <f>RANK(CF8,$CF$8:$CF$63)</f>
        <v>2</v>
      </c>
      <c r="CJ8" s="97">
        <f>RANK(CG8,$CG$8:$CG$63)</f>
        <v>4</v>
      </c>
      <c r="CK8" s="130">
        <f>RANK(CH8,$CH$8:$CH$63)</f>
        <v>4</v>
      </c>
      <c r="CL8" s="95">
        <f t="shared" ref="CL8:CL23" si="3">+AS8</f>
        <v>19.755351656967978</v>
      </c>
      <c r="CM8" s="95">
        <f t="shared" ref="CM8:CM23" si="4">+AX8</f>
        <v>17.307376631443571</v>
      </c>
      <c r="CN8" s="203">
        <f t="shared" ref="CN8:CN23" si="5">+BC8</f>
        <v>15.696374340031657</v>
      </c>
      <c r="CO8" s="100">
        <f t="shared" ref="CO8:CO23" si="6">RANK(CL8,$CL$8:$CL$63)</f>
        <v>1</v>
      </c>
      <c r="CP8" s="97">
        <f t="shared" ref="CP8:CP23" si="7">RANK(CM8,$CM$8:$CM$63)</f>
        <v>2</v>
      </c>
      <c r="CQ8" s="130">
        <f t="shared" ref="CQ8:CQ23" si="8">RANK(CN8,$CN$8:$CN$63)</f>
        <v>3</v>
      </c>
      <c r="CR8" s="95">
        <f t="shared" ref="CR8:CR23" si="9">+AT8</f>
        <v>22.121548041713453</v>
      </c>
      <c r="CS8" s="95">
        <f t="shared" ref="CS8:CS23" si="10">+AY8</f>
        <v>15.547052543546492</v>
      </c>
      <c r="CT8" s="203">
        <f t="shared" ref="CT8:CT23" si="11">+BD8</f>
        <v>15.351342099827303</v>
      </c>
      <c r="CU8" s="100">
        <f t="shared" ref="CU8:CU23" si="12">RANK(CR8,$CR$8:$CR$63)</f>
        <v>1</v>
      </c>
      <c r="CV8" s="97">
        <f t="shared" ref="CV8:CV23" si="13">RANK(CS8,$CS$8:$CS$63)</f>
        <v>5</v>
      </c>
      <c r="CW8" s="130">
        <f t="shared" ref="CW8:CW23" si="14">RANK(CT8,$CT$8:$CT$63)</f>
        <v>4</v>
      </c>
      <c r="CX8" s="95">
        <f t="shared" ref="CX8:CX23" si="15">+AU8</f>
        <v>17.432376564544739</v>
      </c>
      <c r="CY8" s="95">
        <f t="shared" ref="CY8:CY23" si="16">+AZ8</f>
        <v>15.55999706036895</v>
      </c>
      <c r="CZ8" s="203">
        <f t="shared" ref="CZ8:CZ23" si="17">+BE8</f>
        <v>14.998520122468506</v>
      </c>
      <c r="DA8" s="100">
        <f t="shared" ref="DA8:DA23" si="18">RANK(CX8,$CX$8:$CX$63)</f>
        <v>2</v>
      </c>
      <c r="DB8" s="97">
        <f t="shared" ref="DB8:DB23" si="19">RANK(CY8,$CY$8:$CY$63)</f>
        <v>4</v>
      </c>
      <c r="DC8" s="130">
        <f t="shared" ref="DC8:DC23" si="20">RANK(CZ8,$CZ$8:$CZ$63)</f>
        <v>6</v>
      </c>
      <c r="DD8" s="95">
        <f t="shared" ref="DD8:DD23" si="21">+AV8</f>
        <v>17.141414535169432</v>
      </c>
      <c r="DE8" s="95">
        <f t="shared" ref="DE8:DE23" si="22">+BA8</f>
        <v>15.769082321309561</v>
      </c>
      <c r="DF8" s="203">
        <f t="shared" ref="DF8:DF23" si="23">+BF8</f>
        <v>15.665769431040047</v>
      </c>
      <c r="DG8" s="100">
        <f t="shared" ref="DG8:DG23" si="24">RANK(DD8,$DD$8:$DD$63)</f>
        <v>3</v>
      </c>
      <c r="DH8" s="97">
        <f t="shared" ref="DH8:DH23" si="25">RANK(DE8,$DE$8:$DE$63)</f>
        <v>3</v>
      </c>
      <c r="DI8" s="130">
        <f t="shared" ref="DI8:DI23" si="26">RANK(DF8,$DF$8:$DF$63)</f>
        <v>3</v>
      </c>
      <c r="DJ8" s="95">
        <f t="shared" ref="DJ8:DJ23" si="27">+AW8</f>
        <v>17.415440364960883</v>
      </c>
      <c r="DK8" s="95">
        <f t="shared" ref="DK8:DK23" si="28">+BB8</f>
        <v>15.32764533712937</v>
      </c>
      <c r="DL8" s="203">
        <f t="shared" ref="DL8:DL23" si="29">+BG8</f>
        <v>15.101298759414686</v>
      </c>
      <c r="DM8" s="100">
        <f t="shared" ref="DM8:DM23" si="30">RANK(DJ8,$DJ$8:$DJ$63)</f>
        <v>4</v>
      </c>
      <c r="DN8" s="97">
        <f t="shared" ref="DN8:DN23" si="31">RANK(DK8,$DK$8:$DK$63)</f>
        <v>4</v>
      </c>
      <c r="DO8" s="130">
        <f t="shared" ref="DO8:DO23" si="32">RANK(DL8,$DL$8:$DL$63)</f>
        <v>5</v>
      </c>
    </row>
    <row r="9" spans="1:119">
      <c r="A9" s="1" t="s">
        <v>12</v>
      </c>
      <c r="B9" s="64">
        <f>('Approp Data'!F10/'Tax Rev Data'!S9)*100</f>
        <v>10.73985806029801</v>
      </c>
      <c r="C9" s="64">
        <f>('Approp Data'!G10/'Tax Rev Data'!T9)*100</f>
        <v>9.9891129506846088</v>
      </c>
      <c r="D9" s="64">
        <f>('Approp Data'!H10/'Tax Rev Data'!U9)*100</f>
        <v>13.183635437274225</v>
      </c>
      <c r="E9" s="64">
        <f>('Approp Data'!I10/'Tax Rev Data'!V9)*100</f>
        <v>10.845611835695891</v>
      </c>
      <c r="F9" s="64">
        <f>('Approp Data'!J10/'Tax Rev Data'!W9)*100</f>
        <v>13.732141347535718</v>
      </c>
      <c r="G9" s="64">
        <f>('Approp Data'!K10/'Tax Rev Data'!X9)*100</f>
        <v>15.379914653850935</v>
      </c>
      <c r="H9" s="64">
        <f>('Approp Data'!L10/'Tax Rev Data'!Y9)*100</f>
        <v>14.996756947374386</v>
      </c>
      <c r="I9" s="64">
        <f>('Approp Data'!M10/'Tax Rev Data'!Z9)*100</f>
        <v>15.627391896928982</v>
      </c>
      <c r="J9" s="64">
        <f>('Approp Data'!N10/'Tax Rev Data'!AA9)*100</f>
        <v>13.737658302835628</v>
      </c>
      <c r="K9" s="64">
        <f>('Approp Data'!O10/'Tax Rev Data'!AB9)*100</f>
        <v>12.260428900778633</v>
      </c>
      <c r="L9" s="64">
        <f>('Approp Data'!P10/'Tax Rev Data'!AC9)*100</f>
        <v>14.035634462835041</v>
      </c>
      <c r="M9" s="64">
        <f>('Approp Data'!Q10/'Tax Rev Data'!AD9)*100</f>
        <v>13.613877331236715</v>
      </c>
      <c r="N9" s="64">
        <f>('Approp Data'!R10/'Tax Rev Data'!AE9)*100</f>
        <v>15.812860264216742</v>
      </c>
      <c r="O9" s="64">
        <f>('Approp Data'!S10/'Tax Rev Data'!AF9)*100</f>
        <v>15.851863906998426</v>
      </c>
      <c r="P9" s="64">
        <f>('Approp Data'!T10/'Tax Rev Data'!AG9)*100</f>
        <v>15.712163086162512</v>
      </c>
      <c r="Q9" s="64">
        <f>('Approp Data'!U10/'Tax Rev Data'!AH9)*100</f>
        <v>15.149051666062082</v>
      </c>
      <c r="R9" s="64">
        <f>('Approp Data'!V10/'Tax Rev Data'!AI9)*100</f>
        <v>17.059202059202057</v>
      </c>
      <c r="S9" s="64">
        <f>('Approp Data'!W10/'Tax Rev Data'!AJ9)*100</f>
        <v>16.158884599579416</v>
      </c>
      <c r="T9" s="64">
        <f>('Approp Data'!X10/'Tax Rev Data'!AK9)*100</f>
        <v>15.475316290129795</v>
      </c>
      <c r="U9" s="64">
        <f>('Approp Data'!Y10/'Tax Rev Data'!AL9)*100</f>
        <v>15.664068245330196</v>
      </c>
      <c r="V9" s="64">
        <f>('Approp Data'!Z10/'Tax Rev Data'!AM9)*100</f>
        <v>14.748770630571778</v>
      </c>
      <c r="W9" s="64">
        <f>('Approp Data'!AA10/'Tax Rev Data'!AN9)*100</f>
        <v>16.156176262407055</v>
      </c>
      <c r="X9" s="64">
        <f>('Approp Data'!AB10/'Tax Rev Data'!AO9)*100</f>
        <v>17.147988682776766</v>
      </c>
      <c r="Y9" s="64">
        <f>('Approp Data'!AC10/'Tax Rev Data'!AP9)*100</f>
        <v>14.809758137757632</v>
      </c>
      <c r="Z9" s="64">
        <f>('Approp Data'!AD10/'Tax Rev Data'!AQ9)*100</f>
        <v>15.051512228794547</v>
      </c>
      <c r="AA9" s="64">
        <f>('Approp Data'!AE10/'Tax Rev Data'!AR9)*100</f>
        <v>15.374337502807297</v>
      </c>
      <c r="AB9" s="64">
        <f>('Approp Data'!AF10/'Tax Rev Data'!AS9)*100</f>
        <v>14.758035115886845</v>
      </c>
      <c r="AC9" s="64">
        <f>('Approp Data'!AG10/'Tax Rev Data'!AT9)*100</f>
        <v>14.547249457746702</v>
      </c>
      <c r="AD9" s="64">
        <f>('Approp Data'!AH10/'Tax Rev Data'!AU9)*100</f>
        <v>16.191504603557323</v>
      </c>
      <c r="AE9" s="64">
        <f>('Approp Data'!AI10/'Tax Rev Data'!AV9)*100</f>
        <v>14.827427362158025</v>
      </c>
      <c r="AF9" s="64">
        <f>('Approp Data'!AJ10/'Tax Rev Data'!AW9)*100</f>
        <v>14.209260509736179</v>
      </c>
      <c r="AG9" s="64">
        <f>('Approp Data'!AK10/'Tax Rev Data'!AX9)*100</f>
        <v>13.503313627055116</v>
      </c>
      <c r="AH9" s="64">
        <f>('Approp Data'!AL10/'Tax Rev Data'!AY9)*100</f>
        <v>13.638364460011468</v>
      </c>
      <c r="AI9" s="64">
        <f>('Approp Data'!AM10/'Tax Rev Data'!AZ9)*100</f>
        <v>13.148985951642578</v>
      </c>
      <c r="AJ9" s="64">
        <f>('Approp Data'!AN10/'Tax Rev Data'!BA9)*100</f>
        <v>13.680956415823756</v>
      </c>
      <c r="AK9" s="64">
        <f>('Approp Data'!AO10/'Tax Rev Data'!BB9)*100</f>
        <v>13.717477360925056</v>
      </c>
      <c r="AL9" s="64">
        <f>('Approp Data'!AP10/'Tax Rev Data'!BC9)*100</f>
        <v>13.131360470182271</v>
      </c>
      <c r="AM9" s="64">
        <f>('Approp Data'!AQ10/'Tax Rev Data'!BD9)*100</f>
        <v>13.076666117106427</v>
      </c>
      <c r="AN9" s="64">
        <f>('Approp Data'!AR10/'Tax Rev Data'!BE9)*100</f>
        <v>12.509277089854368</v>
      </c>
      <c r="AO9" s="64">
        <f>('Approp Data'!AS10/'Tax Rev Data'!BF9)*100</f>
        <v>11.804536887324078</v>
      </c>
      <c r="AP9" s="64">
        <f>('Approp Data'!AT10/'Tax Rev Data'!BG9)*100</f>
        <v>12.969585004841072</v>
      </c>
      <c r="AQ9" s="64">
        <f>('Approp Data'!AU10/'Tax Rev Data'!BH9)*100</f>
        <v>11.74178115992358</v>
      </c>
      <c r="AR9" s="64">
        <f>('Approp Data'!AV10/'Tax Rev Data'!BI9)*100</f>
        <v>11.501035554359262</v>
      </c>
      <c r="AS9" s="64">
        <f>('Approp Data'!AW10/'Tax Rev Data'!BJ9)*100</f>
        <v>11.350177478458919</v>
      </c>
      <c r="AT9" s="64">
        <f>('Approp Data'!AX10/'Tax Rev Data'!BK9)*100</f>
        <v>11.903526184363223</v>
      </c>
      <c r="AU9" s="64">
        <f>('Approp Data'!AY10/'Tax Rev Data'!BL9)*100</f>
        <v>11.783025691241916</v>
      </c>
      <c r="AV9" s="64">
        <f>('Approp Data'!BC10/'Tax Rev Data'!BM9)*100</f>
        <v>11.820168127205253</v>
      </c>
      <c r="AW9" s="64">
        <f>('Approp Data'!BG10/'Tax Rev Data'!BN9)*100</f>
        <v>12.388687695033049</v>
      </c>
      <c r="AX9" s="64">
        <f>('Approp Data'!BK10/'Tax Rev Data'!BO9)*100</f>
        <v>11.560905542218002</v>
      </c>
      <c r="AY9" s="64">
        <f>('Approp Data'!BQ10/'Tax Rev Data'!BP9)*100</f>
        <v>12.247224407510657</v>
      </c>
      <c r="AZ9" s="64">
        <f>('Approp Data'!BR10/'Tax Rev Data'!BQ9)*100</f>
        <v>11.663740526159545</v>
      </c>
      <c r="BA9" s="64">
        <f>('Approp Data'!BS10/'Tax Rev Data'!BR9)*100</f>
        <v>11.094910135987442</v>
      </c>
      <c r="BB9" s="64">
        <f>('Approp Data'!BT10/'Tax Rev Data'!BS9)*100</f>
        <v>10.764462310553881</v>
      </c>
      <c r="BC9" s="64">
        <f>('Approp Data'!BU10/'Tax Rev Data'!BT9)*100</f>
        <v>10.310251380451868</v>
      </c>
      <c r="BD9" s="64">
        <f>('Approp Data'!BV10/'Tax Rev Data'!BU9)*100</f>
        <v>10.321129451725943</v>
      </c>
      <c r="BE9" s="64">
        <f>('Approp Data'!BW10/'Tax Rev Data'!BV9)*100</f>
        <v>10.148295364509265</v>
      </c>
      <c r="BF9" s="64">
        <f>('Approp Data'!BX10/'Tax Rev Data'!BW9)*100</f>
        <v>10.118465342959087</v>
      </c>
      <c r="BG9" s="64">
        <f>('Approp Data'!BY10/'Tax Rev Data'!BX9)*100</f>
        <v>9.6738128677723534</v>
      </c>
      <c r="BH9" s="95">
        <f t="shared" si="0"/>
        <v>12.509277089854368</v>
      </c>
      <c r="BI9" s="95">
        <f t="shared" si="1"/>
        <v>11.350177478458919</v>
      </c>
      <c r="BJ9" s="95">
        <f t="shared" si="2"/>
        <v>11.560905542218002</v>
      </c>
      <c r="BK9" s="100">
        <f t="shared" ref="BK9:BK63" si="33">RANK(BH9,$BH$8:$BH$63)</f>
        <v>22</v>
      </c>
      <c r="BL9" s="97">
        <f t="shared" ref="BL9:BL63" si="34">RANK(BI9,$BI$8:$BI$63)</f>
        <v>21</v>
      </c>
      <c r="BM9" s="130">
        <f t="shared" ref="BM9:BM63" si="35">RANK(BJ9,$BJ$8:$BJ$63)</f>
        <v>16</v>
      </c>
      <c r="BN9" s="95">
        <f t="shared" ref="BN9:BN23" si="36">+AO9</f>
        <v>11.804536887324078</v>
      </c>
      <c r="BO9" s="95">
        <f t="shared" ref="BO9:BO23" si="37">+AT9</f>
        <v>11.903526184363223</v>
      </c>
      <c r="BP9" s="95">
        <f t="shared" ref="BP9:BP23" si="38">+AY9</f>
        <v>12.247224407510657</v>
      </c>
      <c r="BQ9" s="100">
        <f t="shared" ref="BQ9:BQ23" si="39">RANK(BN9,$BN$8:$BN$63)</f>
        <v>24</v>
      </c>
      <c r="BR9" s="97">
        <f t="shared" ref="BR9:BR23" si="40">RANK(BO9,$BO$8:$BO$63)</f>
        <v>20</v>
      </c>
      <c r="BS9" s="130">
        <f t="shared" ref="BS9:BS23" si="41">RANK(BP9,$BP$8:$BP$63)</f>
        <v>12</v>
      </c>
      <c r="BT9" s="95">
        <f t="shared" ref="BT9:BT23" si="42">+AP9</f>
        <v>12.969585004841072</v>
      </c>
      <c r="BU9" s="95">
        <f t="shared" ref="BU9:BU23" si="43">+AU9</f>
        <v>11.783025691241916</v>
      </c>
      <c r="BV9" s="95">
        <f t="shared" ref="BV9:BV23" si="44">+AZ9</f>
        <v>11.663740526159545</v>
      </c>
      <c r="BW9" s="100">
        <f t="shared" ref="BW9:BW63" si="45">RANK(BT9,$BT$8:$BT$63)</f>
        <v>18</v>
      </c>
      <c r="BX9" s="97">
        <f t="shared" ref="BX9:BX63" si="46">RANK(BU9,$BU$8:$BU$63)</f>
        <v>17</v>
      </c>
      <c r="BY9" s="130">
        <f t="shared" ref="BY9:BY63" si="47">RANK(BV9,$BV$8:$BV$63)</f>
        <v>14</v>
      </c>
      <c r="BZ9" s="95">
        <f t="shared" ref="BZ9:BZ63" si="48">+AQ9</f>
        <v>11.74178115992358</v>
      </c>
      <c r="CA9" s="95">
        <f t="shared" ref="CA9:CA63" si="49">+AV9</f>
        <v>11.820168127205253</v>
      </c>
      <c r="CB9" s="95">
        <f t="shared" ref="CB9:CB63" si="50">+BA9</f>
        <v>11.094910135987442</v>
      </c>
      <c r="CC9" s="100">
        <f t="shared" ref="CC9:CC63" si="51">RANK(BZ9,$BZ$8:$BZ$63)</f>
        <v>22</v>
      </c>
      <c r="CD9" s="97">
        <f t="shared" ref="CD9:CD63" si="52">RANK(CA9,$CA$8:$CA$63)</f>
        <v>16</v>
      </c>
      <c r="CE9" s="130">
        <f t="shared" ref="CE9:CE63" si="53">RANK(CB9,$CB$8:$CB$63)</f>
        <v>17</v>
      </c>
      <c r="CF9" s="95">
        <f t="shared" ref="CF9:CF63" si="54">+AR9</f>
        <v>11.501035554359262</v>
      </c>
      <c r="CG9" s="95">
        <f t="shared" ref="CG9:CG63" si="55">+AW9</f>
        <v>12.388687695033049</v>
      </c>
      <c r="CH9" s="203">
        <f t="shared" ref="CH9:CH63" si="56">+BB9</f>
        <v>10.764462310553881</v>
      </c>
      <c r="CI9" s="100">
        <f t="shared" ref="CI9:CI63" si="57">RANK(CF9,$CF$8:$CF$63)</f>
        <v>21</v>
      </c>
      <c r="CJ9" s="97">
        <f t="shared" ref="CJ9:CJ63" si="58">RANK(CG9,$CG$8:$CG$63)</f>
        <v>15</v>
      </c>
      <c r="CK9" s="130">
        <f t="shared" ref="CK9:CK63" si="59">RANK(CH9,$CH$8:$CH$63)</f>
        <v>15</v>
      </c>
      <c r="CL9" s="95">
        <f t="shared" si="3"/>
        <v>11.350177478458919</v>
      </c>
      <c r="CM9" s="95">
        <f t="shared" si="4"/>
        <v>11.560905542218002</v>
      </c>
      <c r="CN9" s="203">
        <f t="shared" si="5"/>
        <v>10.310251380451868</v>
      </c>
      <c r="CO9" s="100">
        <f t="shared" si="6"/>
        <v>21</v>
      </c>
      <c r="CP9" s="97">
        <f t="shared" si="7"/>
        <v>16</v>
      </c>
      <c r="CQ9" s="130">
        <f t="shared" si="8"/>
        <v>19</v>
      </c>
      <c r="CR9" s="95">
        <f t="shared" si="9"/>
        <v>11.903526184363223</v>
      </c>
      <c r="CS9" s="95">
        <f t="shared" si="10"/>
        <v>12.247224407510657</v>
      </c>
      <c r="CT9" s="203">
        <f t="shared" si="11"/>
        <v>10.321129451725943</v>
      </c>
      <c r="CU9" s="100">
        <f t="shared" si="12"/>
        <v>20</v>
      </c>
      <c r="CV9" s="97">
        <f t="shared" si="13"/>
        <v>12</v>
      </c>
      <c r="CW9" s="130">
        <f t="shared" si="14"/>
        <v>19</v>
      </c>
      <c r="CX9" s="95">
        <f t="shared" si="15"/>
        <v>11.783025691241916</v>
      </c>
      <c r="CY9" s="95">
        <f t="shared" si="16"/>
        <v>11.663740526159545</v>
      </c>
      <c r="CZ9" s="203">
        <f t="shared" si="17"/>
        <v>10.148295364509265</v>
      </c>
      <c r="DA9" s="100">
        <f t="shared" si="18"/>
        <v>17</v>
      </c>
      <c r="DB9" s="97">
        <f t="shared" si="19"/>
        <v>14</v>
      </c>
      <c r="DC9" s="130">
        <f t="shared" si="20"/>
        <v>18</v>
      </c>
      <c r="DD9" s="95">
        <f t="shared" si="21"/>
        <v>11.820168127205253</v>
      </c>
      <c r="DE9" s="95">
        <f t="shared" si="22"/>
        <v>11.094910135987442</v>
      </c>
      <c r="DF9" s="203">
        <f t="shared" si="23"/>
        <v>10.118465342959087</v>
      </c>
      <c r="DG9" s="100">
        <f t="shared" si="24"/>
        <v>16</v>
      </c>
      <c r="DH9" s="97">
        <f t="shared" si="25"/>
        <v>17</v>
      </c>
      <c r="DI9" s="130">
        <f t="shared" si="26"/>
        <v>18</v>
      </c>
      <c r="DJ9" s="95">
        <f t="shared" si="27"/>
        <v>12.388687695033049</v>
      </c>
      <c r="DK9" s="95">
        <f t="shared" si="28"/>
        <v>10.764462310553881</v>
      </c>
      <c r="DL9" s="203">
        <f t="shared" si="29"/>
        <v>9.6738128677723534</v>
      </c>
      <c r="DM9" s="100">
        <f t="shared" si="30"/>
        <v>15</v>
      </c>
      <c r="DN9" s="97">
        <f t="shared" si="31"/>
        <v>15</v>
      </c>
      <c r="DO9" s="130">
        <f t="shared" si="32"/>
        <v>19</v>
      </c>
    </row>
    <row r="10" spans="1:119" s="213" customFormat="1">
      <c r="A10" s="109" t="s">
        <v>13</v>
      </c>
      <c r="B10" s="207">
        <f>('Approp Data'!F11/'Tax Rev Data'!S10)*100</f>
        <v>5.9668044697310796</v>
      </c>
      <c r="C10" s="207">
        <f>('Approp Data'!G11/'Tax Rev Data'!T10)*100</f>
        <v>6.4572911797758401</v>
      </c>
      <c r="D10" s="207">
        <f>('Approp Data'!H11/'Tax Rev Data'!U10)*100</f>
        <v>6.1101648669654223</v>
      </c>
      <c r="E10" s="207">
        <f>('Approp Data'!I11/'Tax Rev Data'!V10)*100</f>
        <v>6.7437751251919353</v>
      </c>
      <c r="F10" s="207">
        <f>('Approp Data'!J11/'Tax Rev Data'!W10)*100</f>
        <v>8.0735057983942919</v>
      </c>
      <c r="G10" s="207">
        <f>('Approp Data'!K11/'Tax Rev Data'!X10)*100</f>
        <v>9.734855548418734</v>
      </c>
      <c r="H10" s="207">
        <f>('Approp Data'!L11/'Tax Rev Data'!Y10)*100</f>
        <v>10.785419015407742</v>
      </c>
      <c r="I10" s="207">
        <f>('Approp Data'!M11/'Tax Rev Data'!Z10)*100</f>
        <v>10.339998364409551</v>
      </c>
      <c r="J10" s="207">
        <f>('Approp Data'!N11/'Tax Rev Data'!AA10)*100</f>
        <v>10.392924655684579</v>
      </c>
      <c r="K10" s="207">
        <f>('Approp Data'!O11/'Tax Rev Data'!AB10)*100</f>
        <v>10.083238228042363</v>
      </c>
      <c r="L10" s="207">
        <f>('Approp Data'!P11/'Tax Rev Data'!AC10)*100</f>
        <v>12.648151357379126</v>
      </c>
      <c r="M10" s="207">
        <f>('Approp Data'!Q11/'Tax Rev Data'!AD10)*100</f>
        <v>12.074656073838245</v>
      </c>
      <c r="N10" s="207">
        <f>('Approp Data'!R11/'Tax Rev Data'!AE10)*100</f>
        <v>12.475289319337799</v>
      </c>
      <c r="O10" s="207">
        <f>('Approp Data'!S11/'Tax Rev Data'!AF10)*100</f>
        <v>12.07844252762974</v>
      </c>
      <c r="P10" s="207">
        <f>('Approp Data'!T11/'Tax Rev Data'!AG10)*100</f>
        <v>11.305202081446575</v>
      </c>
      <c r="Q10" s="207">
        <f>('Approp Data'!U11/'Tax Rev Data'!AH10)*100</f>
        <v>10.856785852450342</v>
      </c>
      <c r="R10" s="207">
        <f>('Approp Data'!V11/'Tax Rev Data'!AI10)*100</f>
        <v>10.829914658491663</v>
      </c>
      <c r="S10" s="207">
        <f>('Approp Data'!W11/'Tax Rev Data'!AJ10)*100</f>
        <v>12.373306962178724</v>
      </c>
      <c r="T10" s="207">
        <f>('Approp Data'!X11/'Tax Rev Data'!AK10)*100</f>
        <v>13.091190921746895</v>
      </c>
      <c r="U10" s="207">
        <f>('Approp Data'!Y11/'Tax Rev Data'!AL10)*100</f>
        <v>12.928367764148913</v>
      </c>
      <c r="V10" s="207">
        <f>('Approp Data'!Z11/'Tax Rev Data'!AM10)*100</f>
        <v>12.168861093339132</v>
      </c>
      <c r="W10" s="207">
        <f>('Approp Data'!AA11/'Tax Rev Data'!AN10)*100</f>
        <v>11.919797472901896</v>
      </c>
      <c r="X10" s="207">
        <f>('Approp Data'!AB11/'Tax Rev Data'!AO10)*100</f>
        <v>11.167034580657456</v>
      </c>
      <c r="Y10" s="207">
        <f>('Approp Data'!AC11/'Tax Rev Data'!AP10)*100</f>
        <v>11.384480402326833</v>
      </c>
      <c r="Z10" s="207">
        <f>('Approp Data'!AD11/'Tax Rev Data'!AQ10)*100</f>
        <v>10.644752308013896</v>
      </c>
      <c r="AA10" s="207">
        <f>('Approp Data'!AE11/'Tax Rev Data'!AR10)*100</f>
        <v>10.790832584771493</v>
      </c>
      <c r="AB10" s="207">
        <f>('Approp Data'!AF11/'Tax Rev Data'!AS10)*100</f>
        <v>10.223094047404167</v>
      </c>
      <c r="AC10" s="207">
        <f>('Approp Data'!AG11/'Tax Rev Data'!AT10)*100</f>
        <v>10.396077733541912</v>
      </c>
      <c r="AD10" s="207">
        <f>('Approp Data'!AH11/'Tax Rev Data'!AU10)*100</f>
        <v>10.382825450539343</v>
      </c>
      <c r="AE10" s="207">
        <f>('Approp Data'!AI11/'Tax Rev Data'!AV10)*100</f>
        <v>9.1326281408346723</v>
      </c>
      <c r="AF10" s="207">
        <f>('Approp Data'!AJ11/'Tax Rev Data'!AW10)*100</f>
        <v>9.4039911102949034</v>
      </c>
      <c r="AG10" s="207">
        <f>('Approp Data'!AK11/'Tax Rev Data'!AX10)*100</f>
        <v>9.5169044992566221</v>
      </c>
      <c r="AH10" s="207">
        <f>('Approp Data'!AL11/'Tax Rev Data'!AY10)*100</f>
        <v>8.9698009428035039</v>
      </c>
      <c r="AI10" s="207">
        <f>('Approp Data'!AM11/'Tax Rev Data'!AZ10)*100</f>
        <v>8.8172954893545246</v>
      </c>
      <c r="AJ10" s="207">
        <f>('Approp Data'!AN11/'Tax Rev Data'!BA10)*100</f>
        <v>8.8988626885432485</v>
      </c>
      <c r="AK10" s="207">
        <f>('Approp Data'!AO11/'Tax Rev Data'!BB10)*100</f>
        <v>8.2824747044244358</v>
      </c>
      <c r="AL10" s="207">
        <f>('Approp Data'!AP11/'Tax Rev Data'!BC10)*100</f>
        <v>8.6479196016917559</v>
      </c>
      <c r="AM10" s="207">
        <f>('Approp Data'!AQ11/'Tax Rev Data'!BD10)*100</f>
        <v>8.7161623746383317</v>
      </c>
      <c r="AN10" s="207">
        <f>('Approp Data'!AR11/'Tax Rev Data'!BE10)*100</f>
        <v>8.8511392402658977</v>
      </c>
      <c r="AO10" s="207">
        <f>('Approp Data'!AS11/'Tax Rev Data'!BF10)*100</f>
        <v>8.6580787633419209</v>
      </c>
      <c r="AP10" s="207">
        <f>('Approp Data'!AT11/'Tax Rev Data'!BG10)*100</f>
        <v>8.990917844814307</v>
      </c>
      <c r="AQ10" s="207">
        <f>('Approp Data'!AU11/'Tax Rev Data'!BH10)*100</f>
        <v>8.5657563391345413</v>
      </c>
      <c r="AR10" s="207">
        <f>('Approp Data'!AV11/'Tax Rev Data'!BI10)*100</f>
        <v>8.3552459118290088</v>
      </c>
      <c r="AS10" s="207">
        <f>('Approp Data'!AW11/'Tax Rev Data'!BJ10)*100</f>
        <v>8.1526201704518648</v>
      </c>
      <c r="AT10" s="207">
        <f>('Approp Data'!AX11/'Tax Rev Data'!BK10)*100</f>
        <v>8.3667566558438757</v>
      </c>
      <c r="AU10" s="207">
        <f>('Approp Data'!AY11/'Tax Rev Data'!BL10)*100</f>
        <v>8.319478292911354</v>
      </c>
      <c r="AV10" s="207">
        <f>('Approp Data'!BC11/'Tax Rev Data'!BM10)*100</f>
        <v>8.0770868176438544</v>
      </c>
      <c r="AW10" s="207">
        <f>('Approp Data'!BG11/'Tax Rev Data'!BN10)*100</f>
        <v>7.6706293860306278</v>
      </c>
      <c r="AX10" s="207">
        <f>('Approp Data'!BK11/'Tax Rev Data'!BO10)*100</f>
        <v>7.0644537793128004</v>
      </c>
      <c r="AY10" s="207">
        <f>('Approp Data'!BQ11/'Tax Rev Data'!BP10)*100</f>
        <v>6.6000149381818405</v>
      </c>
      <c r="AZ10" s="207">
        <f>('Approp Data'!BR11/'Tax Rev Data'!BQ10)*100</f>
        <v>6.8016947592516672</v>
      </c>
      <c r="BA10" s="207">
        <f>('Approp Data'!BS11/'Tax Rev Data'!BR10)*100</f>
        <v>7.134195315173721</v>
      </c>
      <c r="BB10" s="207">
        <f>('Approp Data'!BT11/'Tax Rev Data'!BS10)*100</f>
        <v>6.5455662571330677</v>
      </c>
      <c r="BC10" s="207">
        <f>('Approp Data'!BU11/'Tax Rev Data'!BT10)*100</f>
        <v>6.6639108923399792</v>
      </c>
      <c r="BD10" s="207">
        <f>('Approp Data'!BV11/'Tax Rev Data'!BU10)*100</f>
        <v>6.6056220490651043</v>
      </c>
      <c r="BE10" s="207">
        <f>('Approp Data'!BW11/'Tax Rev Data'!BV10)*100</f>
        <v>5.6270223565338435</v>
      </c>
      <c r="BF10" s="207">
        <f>('Approp Data'!BX11/'Tax Rev Data'!BW10)*100</f>
        <v>5.376527784305841</v>
      </c>
      <c r="BG10" s="207">
        <f>('Approp Data'!BY11/'Tax Rev Data'!BX10)*100</f>
        <v>5.5485246979787393</v>
      </c>
      <c r="BH10" s="208">
        <f t="shared" si="0"/>
        <v>8.8511392402658977</v>
      </c>
      <c r="BI10" s="208">
        <f t="shared" si="1"/>
        <v>8.1526201704518648</v>
      </c>
      <c r="BJ10" s="208">
        <f t="shared" si="2"/>
        <v>7.0644537793128004</v>
      </c>
      <c r="BK10" s="209">
        <f t="shared" si="33"/>
        <v>44</v>
      </c>
      <c r="BL10" s="210">
        <f t="shared" si="34"/>
        <v>38</v>
      </c>
      <c r="BM10" s="211">
        <f t="shared" si="35"/>
        <v>39</v>
      </c>
      <c r="BN10" s="208">
        <f t="shared" si="36"/>
        <v>8.6580787633419209</v>
      </c>
      <c r="BO10" s="208">
        <f t="shared" si="37"/>
        <v>8.3667566558438757</v>
      </c>
      <c r="BP10" s="208">
        <f t="shared" si="38"/>
        <v>6.6000149381818405</v>
      </c>
      <c r="BQ10" s="209">
        <f t="shared" si="39"/>
        <v>45</v>
      </c>
      <c r="BR10" s="210">
        <f t="shared" si="40"/>
        <v>39</v>
      </c>
      <c r="BS10" s="211">
        <f t="shared" si="41"/>
        <v>40</v>
      </c>
      <c r="BT10" s="208">
        <f t="shared" si="42"/>
        <v>8.990917844814307</v>
      </c>
      <c r="BU10" s="208">
        <f t="shared" si="43"/>
        <v>8.319478292911354</v>
      </c>
      <c r="BV10" s="208">
        <f t="shared" si="44"/>
        <v>6.8016947592516672</v>
      </c>
      <c r="BW10" s="209">
        <f t="shared" si="45"/>
        <v>39</v>
      </c>
      <c r="BX10" s="210">
        <f t="shared" si="46"/>
        <v>38</v>
      </c>
      <c r="BY10" s="211">
        <f t="shared" si="47"/>
        <v>39</v>
      </c>
      <c r="BZ10" s="208">
        <f t="shared" si="48"/>
        <v>8.5657563391345413</v>
      </c>
      <c r="CA10" s="208">
        <f t="shared" si="49"/>
        <v>8.0770868176438544</v>
      </c>
      <c r="CB10" s="208">
        <f t="shared" si="50"/>
        <v>7.134195315173721</v>
      </c>
      <c r="CC10" s="209">
        <f t="shared" si="51"/>
        <v>40</v>
      </c>
      <c r="CD10" s="210">
        <f t="shared" si="52"/>
        <v>37</v>
      </c>
      <c r="CE10" s="211">
        <f t="shared" si="53"/>
        <v>36</v>
      </c>
      <c r="CF10" s="208">
        <f t="shared" si="54"/>
        <v>8.3552459118290088</v>
      </c>
      <c r="CG10" s="208">
        <f t="shared" si="55"/>
        <v>7.6706293860306278</v>
      </c>
      <c r="CH10" s="212">
        <f t="shared" si="56"/>
        <v>6.5455662571330677</v>
      </c>
      <c r="CI10" s="209">
        <f t="shared" si="57"/>
        <v>41</v>
      </c>
      <c r="CJ10" s="210">
        <f t="shared" si="58"/>
        <v>42</v>
      </c>
      <c r="CK10" s="211">
        <f t="shared" si="59"/>
        <v>42</v>
      </c>
      <c r="CL10" s="208">
        <f t="shared" si="3"/>
        <v>8.1526201704518648</v>
      </c>
      <c r="CM10" s="208">
        <f t="shared" si="4"/>
        <v>7.0644537793128004</v>
      </c>
      <c r="CN10" s="212">
        <f t="shared" si="5"/>
        <v>6.6639108923399792</v>
      </c>
      <c r="CO10" s="209">
        <f t="shared" si="6"/>
        <v>38</v>
      </c>
      <c r="CP10" s="210">
        <f t="shared" si="7"/>
        <v>39</v>
      </c>
      <c r="CQ10" s="211">
        <f t="shared" si="8"/>
        <v>42</v>
      </c>
      <c r="CR10" s="208">
        <f t="shared" si="9"/>
        <v>8.3667566558438757</v>
      </c>
      <c r="CS10" s="208">
        <f t="shared" si="10"/>
        <v>6.6000149381818405</v>
      </c>
      <c r="CT10" s="212">
        <f t="shared" si="11"/>
        <v>6.6056220490651043</v>
      </c>
      <c r="CU10" s="209">
        <f t="shared" si="12"/>
        <v>39</v>
      </c>
      <c r="CV10" s="210">
        <f t="shared" si="13"/>
        <v>40</v>
      </c>
      <c r="CW10" s="211">
        <f t="shared" si="14"/>
        <v>42</v>
      </c>
      <c r="CX10" s="208">
        <f t="shared" si="15"/>
        <v>8.319478292911354</v>
      </c>
      <c r="CY10" s="208">
        <f t="shared" si="16"/>
        <v>6.8016947592516672</v>
      </c>
      <c r="CZ10" s="212">
        <f t="shared" si="17"/>
        <v>5.6270223565338435</v>
      </c>
      <c r="DA10" s="209">
        <f t="shared" si="18"/>
        <v>38</v>
      </c>
      <c r="DB10" s="210">
        <f t="shared" si="19"/>
        <v>39</v>
      </c>
      <c r="DC10" s="211">
        <f t="shared" si="20"/>
        <v>45</v>
      </c>
      <c r="DD10" s="208">
        <f t="shared" si="21"/>
        <v>8.0770868176438544</v>
      </c>
      <c r="DE10" s="208">
        <f t="shared" si="22"/>
        <v>7.134195315173721</v>
      </c>
      <c r="DF10" s="212">
        <f t="shared" si="23"/>
        <v>5.376527784305841</v>
      </c>
      <c r="DG10" s="209">
        <f t="shared" si="24"/>
        <v>37</v>
      </c>
      <c r="DH10" s="210">
        <f t="shared" si="25"/>
        <v>36</v>
      </c>
      <c r="DI10" s="211">
        <f t="shared" si="26"/>
        <v>47</v>
      </c>
      <c r="DJ10" s="208">
        <f t="shared" si="27"/>
        <v>7.6706293860306278</v>
      </c>
      <c r="DK10" s="208">
        <f t="shared" si="28"/>
        <v>6.5455662571330677</v>
      </c>
      <c r="DL10" s="212">
        <f t="shared" si="29"/>
        <v>5.5485246979787393</v>
      </c>
      <c r="DM10" s="209">
        <f t="shared" si="30"/>
        <v>42</v>
      </c>
      <c r="DN10" s="210">
        <f t="shared" si="31"/>
        <v>42</v>
      </c>
      <c r="DO10" s="211">
        <f t="shared" si="32"/>
        <v>46</v>
      </c>
    </row>
    <row r="11" spans="1:119">
      <c r="A11" s="1" t="s">
        <v>14</v>
      </c>
      <c r="B11" s="64">
        <f>('Approp Data'!F12/'Tax Rev Data'!S11)*100</f>
        <v>11.507143098382249</v>
      </c>
      <c r="C11" s="64">
        <f>('Approp Data'!G12/'Tax Rev Data'!T11)*100</f>
        <v>10.68177360199933</v>
      </c>
      <c r="D11" s="64">
        <f>('Approp Data'!H12/'Tax Rev Data'!U11)*100</f>
        <v>12.523052143095112</v>
      </c>
      <c r="E11" s="64">
        <f>('Approp Data'!I12/'Tax Rev Data'!V11)*100</f>
        <v>11.655661315978696</v>
      </c>
      <c r="F11" s="64">
        <f>('Approp Data'!J12/'Tax Rev Data'!W11)*100</f>
        <v>14.610621780272142</v>
      </c>
      <c r="G11" s="64">
        <f>('Approp Data'!K12/'Tax Rev Data'!X11)*100</f>
        <v>16.097027118678902</v>
      </c>
      <c r="H11" s="64">
        <f>('Approp Data'!L12/'Tax Rev Data'!Y11)*100</f>
        <v>15.63198144687877</v>
      </c>
      <c r="I11" s="64">
        <f>('Approp Data'!M12/'Tax Rev Data'!Z11)*100</f>
        <v>16.983637426826515</v>
      </c>
      <c r="J11" s="64">
        <f>('Approp Data'!N12/'Tax Rev Data'!AA11)*100</f>
        <v>15.596185190995621</v>
      </c>
      <c r="K11" s="64">
        <f>('Approp Data'!O12/'Tax Rev Data'!AB11)*100</f>
        <v>15.181736408086554</v>
      </c>
      <c r="L11" s="64">
        <f>('Approp Data'!P12/'Tax Rev Data'!AC11)*100</f>
        <v>13.910171714585347</v>
      </c>
      <c r="M11" s="64">
        <f>('Approp Data'!Q12/'Tax Rev Data'!AD11)*100</f>
        <v>14.795762006917384</v>
      </c>
      <c r="N11" s="64">
        <f>('Approp Data'!R12/'Tax Rev Data'!AE11)*100</f>
        <v>14.723008516338536</v>
      </c>
      <c r="O11" s="64">
        <f>('Approp Data'!S12/'Tax Rev Data'!AF11)*100</f>
        <v>14.813693171230726</v>
      </c>
      <c r="P11" s="64">
        <f>('Approp Data'!T12/'Tax Rev Data'!AG11)*100</f>
        <v>14.950797025285803</v>
      </c>
      <c r="Q11" s="64">
        <f>('Approp Data'!U12/'Tax Rev Data'!AH11)*100</f>
        <v>14.234025443889314</v>
      </c>
      <c r="R11" s="64">
        <f>('Approp Data'!V12/'Tax Rev Data'!AI11)*100</f>
        <v>15.155856186531032</v>
      </c>
      <c r="S11" s="64">
        <f>('Approp Data'!W12/'Tax Rev Data'!AJ11)*100</f>
        <v>14.955546054803429</v>
      </c>
      <c r="T11" s="64">
        <f>('Approp Data'!X12/'Tax Rev Data'!AK11)*100</f>
        <v>15.097087597866619</v>
      </c>
      <c r="U11" s="64">
        <f>('Approp Data'!Y12/'Tax Rev Data'!AL11)*100</f>
        <v>16.303211556072643</v>
      </c>
      <c r="V11" s="64">
        <f>('Approp Data'!Z12/'Tax Rev Data'!AM11)*100</f>
        <v>15.395575413307947</v>
      </c>
      <c r="W11" s="64">
        <f>('Approp Data'!AA12/'Tax Rev Data'!AN11)*100</f>
        <v>14.0121904098689</v>
      </c>
      <c r="X11" s="64">
        <f>('Approp Data'!AB12/'Tax Rev Data'!AO11)*100</f>
        <v>13.55645908965853</v>
      </c>
      <c r="Y11" s="64">
        <f>('Approp Data'!AC12/'Tax Rev Data'!AP11)*100</f>
        <v>14.019306227540158</v>
      </c>
      <c r="Z11" s="64">
        <f>('Approp Data'!AD12/'Tax Rev Data'!AQ11)*100</f>
        <v>13.885246492694925</v>
      </c>
      <c r="AA11" s="64">
        <f>('Approp Data'!AE12/'Tax Rev Data'!AR11)*100</f>
        <v>12.815154241329815</v>
      </c>
      <c r="AB11" s="64">
        <f>('Approp Data'!AF12/'Tax Rev Data'!AS11)*100</f>
        <v>12.501179192927042</v>
      </c>
      <c r="AC11" s="64">
        <f>('Approp Data'!AG12/'Tax Rev Data'!AT11)*100</f>
        <v>11.65044532928723</v>
      </c>
      <c r="AD11" s="64">
        <f>('Approp Data'!AH12/'Tax Rev Data'!AU11)*100</f>
        <v>10.48613944073894</v>
      </c>
      <c r="AE11" s="64">
        <f>('Approp Data'!AI12/'Tax Rev Data'!AV11)*100</f>
        <v>10.075290569143146</v>
      </c>
      <c r="AF11" s="64">
        <f>('Approp Data'!AJ12/'Tax Rev Data'!AW11)*100</f>
        <v>9.6660347088786676</v>
      </c>
      <c r="AG11" s="64">
        <f>('Approp Data'!AK12/'Tax Rev Data'!AX11)*100</f>
        <v>9.5540419475902763</v>
      </c>
      <c r="AH11" s="64">
        <f>('Approp Data'!AL12/'Tax Rev Data'!AY11)*100</f>
        <v>9.8623836161737497</v>
      </c>
      <c r="AI11" s="64">
        <f>('Approp Data'!AM12/'Tax Rev Data'!AZ11)*100</f>
        <v>10.225675226738169</v>
      </c>
      <c r="AJ11" s="64">
        <f>('Approp Data'!AN12/'Tax Rev Data'!BA11)*100</f>
        <v>10.892565794825103</v>
      </c>
      <c r="AK11" s="64">
        <f>('Approp Data'!AO12/'Tax Rev Data'!BB11)*100</f>
        <v>11.112886866166678</v>
      </c>
      <c r="AL11" s="64">
        <f>('Approp Data'!AP12/'Tax Rev Data'!BC11)*100</f>
        <v>11.088992596360017</v>
      </c>
      <c r="AM11" s="64">
        <f>('Approp Data'!AQ12/'Tax Rev Data'!BD11)*100</f>
        <v>11.126339757933822</v>
      </c>
      <c r="AN11" s="64">
        <f>('Approp Data'!AR12/'Tax Rev Data'!BE11)*100</f>
        <v>10.385717839564359</v>
      </c>
      <c r="AO11" s="64">
        <f>('Approp Data'!AS12/'Tax Rev Data'!BF11)*100</f>
        <v>11.164166696611428</v>
      </c>
      <c r="AP11" s="64">
        <f>('Approp Data'!AT12/'Tax Rev Data'!BG11)*100</f>
        <v>10.404243067966728</v>
      </c>
      <c r="AQ11" s="64">
        <f>('Approp Data'!AU12/'Tax Rev Data'!BH11)*100</f>
        <v>11.729164762113459</v>
      </c>
      <c r="AR11" s="64">
        <f>('Approp Data'!AV12/'Tax Rev Data'!BI11)*100</f>
        <v>11.34001623721702</v>
      </c>
      <c r="AS11" s="64">
        <f>('Approp Data'!AW12/'Tax Rev Data'!BJ11)*100</f>
        <v>10.93916658678588</v>
      </c>
      <c r="AT11" s="64">
        <f>('Approp Data'!AX12/'Tax Rev Data'!BK11)*100</f>
        <v>11.460789866081836</v>
      </c>
      <c r="AU11" s="64">
        <f>('Approp Data'!AY12/'Tax Rev Data'!BL11)*100</f>
        <v>11.416959470418021</v>
      </c>
      <c r="AV11" s="64">
        <f>('Approp Data'!BC12/'Tax Rev Data'!BM11)*100</f>
        <v>11.431192151414828</v>
      </c>
      <c r="AW11" s="64">
        <f>('Approp Data'!BG12/'Tax Rev Data'!BN11)*100</f>
        <v>11.958577444272988</v>
      </c>
      <c r="AX11" s="64">
        <f>('Approp Data'!BK12/'Tax Rev Data'!BO11)*100</f>
        <v>11.152638747542612</v>
      </c>
      <c r="AY11" s="64">
        <f>('Approp Data'!BQ12/'Tax Rev Data'!BP11)*100</f>
        <v>10.118216370621678</v>
      </c>
      <c r="AZ11" s="64">
        <f>('Approp Data'!BR12/'Tax Rev Data'!BQ11)*100</f>
        <v>11.348552113221055</v>
      </c>
      <c r="BA11" s="64">
        <f>('Approp Data'!BS12/'Tax Rev Data'!BR11)*100</f>
        <v>11.945151791681916</v>
      </c>
      <c r="BB11" s="64">
        <f>('Approp Data'!BT12/'Tax Rev Data'!BS11)*100</f>
        <v>11.73564666803286</v>
      </c>
      <c r="BC11" s="64">
        <f>('Approp Data'!BU12/'Tax Rev Data'!BT11)*100</f>
        <v>12.054421815697062</v>
      </c>
      <c r="BD11" s="64">
        <f>('Approp Data'!BV12/'Tax Rev Data'!BU11)*100</f>
        <v>12.525979619012359</v>
      </c>
      <c r="BE11" s="64">
        <f>('Approp Data'!BW12/'Tax Rev Data'!BV11)*100</f>
        <v>11.579077554191141</v>
      </c>
      <c r="BF11" s="64">
        <f>('Approp Data'!BX12/'Tax Rev Data'!BW11)*100</f>
        <v>12.184400340706643</v>
      </c>
      <c r="BG11" s="64">
        <f>('Approp Data'!BY12/'Tax Rev Data'!BX11)*100</f>
        <v>13.200053938114333</v>
      </c>
      <c r="BH11" s="95">
        <f t="shared" si="0"/>
        <v>10.385717839564359</v>
      </c>
      <c r="BI11" s="95">
        <f t="shared" si="1"/>
        <v>10.93916658678588</v>
      </c>
      <c r="BJ11" s="95">
        <f t="shared" si="2"/>
        <v>11.152638747542612</v>
      </c>
      <c r="BK11" s="100">
        <f t="shared" si="33"/>
        <v>33</v>
      </c>
      <c r="BL11" s="97">
        <f t="shared" si="34"/>
        <v>22</v>
      </c>
      <c r="BM11" s="130">
        <f t="shared" si="35"/>
        <v>18</v>
      </c>
      <c r="BN11" s="95">
        <f t="shared" si="36"/>
        <v>11.164166696611428</v>
      </c>
      <c r="BO11" s="95">
        <f t="shared" si="37"/>
        <v>11.460789866081836</v>
      </c>
      <c r="BP11" s="95">
        <f t="shared" si="38"/>
        <v>10.118216370621678</v>
      </c>
      <c r="BQ11" s="100">
        <f t="shared" si="39"/>
        <v>26</v>
      </c>
      <c r="BR11" s="97">
        <f t="shared" si="40"/>
        <v>22</v>
      </c>
      <c r="BS11" s="130">
        <f t="shared" si="41"/>
        <v>20</v>
      </c>
      <c r="BT11" s="95">
        <f t="shared" si="42"/>
        <v>10.404243067966728</v>
      </c>
      <c r="BU11" s="95">
        <f t="shared" si="43"/>
        <v>11.416959470418021</v>
      </c>
      <c r="BV11" s="95">
        <f t="shared" si="44"/>
        <v>11.348552113221055</v>
      </c>
      <c r="BW11" s="100">
        <f t="shared" si="45"/>
        <v>27</v>
      </c>
      <c r="BX11" s="97">
        <f t="shared" si="46"/>
        <v>19</v>
      </c>
      <c r="BY11" s="130">
        <f t="shared" si="47"/>
        <v>15</v>
      </c>
      <c r="BZ11" s="95">
        <f t="shared" si="48"/>
        <v>11.729164762113459</v>
      </c>
      <c r="CA11" s="95">
        <f t="shared" si="49"/>
        <v>11.431192151414828</v>
      </c>
      <c r="CB11" s="95">
        <f t="shared" si="50"/>
        <v>11.945151791681916</v>
      </c>
      <c r="CC11" s="100">
        <f t="shared" si="51"/>
        <v>23</v>
      </c>
      <c r="CD11" s="97">
        <f t="shared" si="52"/>
        <v>17</v>
      </c>
      <c r="CE11" s="130">
        <f t="shared" si="53"/>
        <v>13</v>
      </c>
      <c r="CF11" s="95">
        <f t="shared" si="54"/>
        <v>11.34001623721702</v>
      </c>
      <c r="CG11" s="95">
        <f t="shared" si="55"/>
        <v>11.958577444272988</v>
      </c>
      <c r="CH11" s="203">
        <f t="shared" si="56"/>
        <v>11.73564666803286</v>
      </c>
      <c r="CI11" s="100">
        <f t="shared" si="57"/>
        <v>22</v>
      </c>
      <c r="CJ11" s="97">
        <f t="shared" si="58"/>
        <v>17</v>
      </c>
      <c r="CK11" s="130">
        <f t="shared" si="59"/>
        <v>14</v>
      </c>
      <c r="CL11" s="95">
        <f t="shared" si="3"/>
        <v>10.93916658678588</v>
      </c>
      <c r="CM11" s="95">
        <f t="shared" si="4"/>
        <v>11.152638747542612</v>
      </c>
      <c r="CN11" s="203">
        <f t="shared" si="5"/>
        <v>12.054421815697062</v>
      </c>
      <c r="CO11" s="100">
        <f t="shared" si="6"/>
        <v>22</v>
      </c>
      <c r="CP11" s="97">
        <f t="shared" si="7"/>
        <v>18</v>
      </c>
      <c r="CQ11" s="130">
        <f t="shared" si="8"/>
        <v>14</v>
      </c>
      <c r="CR11" s="95">
        <f t="shared" si="9"/>
        <v>11.460789866081836</v>
      </c>
      <c r="CS11" s="95">
        <f t="shared" si="10"/>
        <v>10.118216370621678</v>
      </c>
      <c r="CT11" s="203">
        <f t="shared" si="11"/>
        <v>12.525979619012359</v>
      </c>
      <c r="CU11" s="100">
        <f t="shared" si="12"/>
        <v>22</v>
      </c>
      <c r="CV11" s="97">
        <f t="shared" si="13"/>
        <v>20</v>
      </c>
      <c r="CW11" s="130">
        <f t="shared" si="14"/>
        <v>12</v>
      </c>
      <c r="CX11" s="95">
        <f t="shared" si="15"/>
        <v>11.416959470418021</v>
      </c>
      <c r="CY11" s="95">
        <f t="shared" si="16"/>
        <v>11.348552113221055</v>
      </c>
      <c r="CZ11" s="203">
        <f t="shared" si="17"/>
        <v>11.579077554191141</v>
      </c>
      <c r="DA11" s="100">
        <f t="shared" si="18"/>
        <v>19</v>
      </c>
      <c r="DB11" s="97">
        <f t="shared" si="19"/>
        <v>15</v>
      </c>
      <c r="DC11" s="130">
        <f t="shared" si="20"/>
        <v>12</v>
      </c>
      <c r="DD11" s="95">
        <f t="shared" si="21"/>
        <v>11.431192151414828</v>
      </c>
      <c r="DE11" s="95">
        <f t="shared" si="22"/>
        <v>11.945151791681916</v>
      </c>
      <c r="DF11" s="203">
        <f t="shared" si="23"/>
        <v>12.184400340706643</v>
      </c>
      <c r="DG11" s="100">
        <f t="shared" si="24"/>
        <v>17</v>
      </c>
      <c r="DH11" s="97">
        <f t="shared" si="25"/>
        <v>13</v>
      </c>
      <c r="DI11" s="130">
        <f t="shared" si="26"/>
        <v>12</v>
      </c>
      <c r="DJ11" s="95">
        <f t="shared" si="27"/>
        <v>11.958577444272988</v>
      </c>
      <c r="DK11" s="95">
        <f t="shared" si="28"/>
        <v>11.73564666803286</v>
      </c>
      <c r="DL11" s="203">
        <f t="shared" si="29"/>
        <v>13.200053938114333</v>
      </c>
      <c r="DM11" s="100">
        <f t="shared" si="30"/>
        <v>17</v>
      </c>
      <c r="DN11" s="97">
        <f t="shared" si="31"/>
        <v>14</v>
      </c>
      <c r="DO11" s="130">
        <f t="shared" si="32"/>
        <v>9</v>
      </c>
    </row>
    <row r="12" spans="1:119">
      <c r="A12" s="1" t="s">
        <v>15</v>
      </c>
      <c r="B12" s="64">
        <f>('Approp Data'!F13/'Tax Rev Data'!S12)*100</f>
        <v>7.9688926244249831</v>
      </c>
      <c r="C12" s="64">
        <f>('Approp Data'!G13/'Tax Rev Data'!T12)*100</f>
        <v>8.5086012853548976</v>
      </c>
      <c r="D12" s="64">
        <f>('Approp Data'!H13/'Tax Rev Data'!U12)*100</f>
        <v>9.2742729600210065</v>
      </c>
      <c r="E12" s="64">
        <f>('Approp Data'!I13/'Tax Rev Data'!V12)*100</f>
        <v>9.6758058267662488</v>
      </c>
      <c r="F12" s="64">
        <f>('Approp Data'!J13/'Tax Rev Data'!W12)*100</f>
        <v>13.082187986170485</v>
      </c>
      <c r="G12" s="64">
        <f>('Approp Data'!K13/'Tax Rev Data'!X12)*100</f>
        <v>15.26409389281601</v>
      </c>
      <c r="H12" s="64">
        <f>('Approp Data'!L13/'Tax Rev Data'!Y12)*100</f>
        <v>14.998870921581577</v>
      </c>
      <c r="I12" s="64">
        <f>('Approp Data'!M13/'Tax Rev Data'!Z12)*100</f>
        <v>15.79163187561482</v>
      </c>
      <c r="J12" s="64">
        <f>('Approp Data'!N13/'Tax Rev Data'!AA12)*100</f>
        <v>16.442177975858343</v>
      </c>
      <c r="K12" s="64">
        <f>('Approp Data'!O13/'Tax Rev Data'!AB12)*100</f>
        <v>14.842554683293892</v>
      </c>
      <c r="L12" s="64">
        <f>('Approp Data'!P13/'Tax Rev Data'!AC12)*100</f>
        <v>16.059685093268975</v>
      </c>
      <c r="M12" s="64">
        <f>('Approp Data'!Q13/'Tax Rev Data'!AD12)*100</f>
        <v>15.671829968803674</v>
      </c>
      <c r="N12" s="64">
        <f>('Approp Data'!R13/'Tax Rev Data'!AE12)*100</f>
        <v>15.537798153994059</v>
      </c>
      <c r="O12" s="64">
        <f>('Approp Data'!S13/'Tax Rev Data'!AF12)*100</f>
        <v>15.844862223129139</v>
      </c>
      <c r="P12" s="64">
        <f>('Approp Data'!T13/'Tax Rev Data'!AG12)*100</f>
        <v>15.882299872122092</v>
      </c>
      <c r="Q12" s="64">
        <f>('Approp Data'!U13/'Tax Rev Data'!AH12)*100</f>
        <v>15.878033534595861</v>
      </c>
      <c r="R12" s="64">
        <f>('Approp Data'!V13/'Tax Rev Data'!AI12)*100</f>
        <v>15.731565248506218</v>
      </c>
      <c r="S12" s="64">
        <f>('Approp Data'!W13/'Tax Rev Data'!AJ12)*100</f>
        <v>15.827598855388553</v>
      </c>
      <c r="T12" s="64">
        <f>('Approp Data'!X13/'Tax Rev Data'!AK12)*100</f>
        <v>16.515373129830749</v>
      </c>
      <c r="U12" s="64">
        <f>('Approp Data'!Y13/'Tax Rev Data'!AL12)*100</f>
        <v>16.281877987787503</v>
      </c>
      <c r="V12" s="64">
        <f>('Approp Data'!Z13/'Tax Rev Data'!AM12)*100</f>
        <v>16.270953307726113</v>
      </c>
      <c r="W12" s="64">
        <f>('Approp Data'!AA13/'Tax Rev Data'!AN12)*100</f>
        <v>15.472226752793889</v>
      </c>
      <c r="X12" s="64">
        <f>('Approp Data'!AB13/'Tax Rev Data'!AO12)*100</f>
        <v>14.728848685911588</v>
      </c>
      <c r="Y12" s="64">
        <f>('Approp Data'!AC13/'Tax Rev Data'!AP12)*100</f>
        <v>14.520924046230785</v>
      </c>
      <c r="Z12" s="64">
        <f>('Approp Data'!AD13/'Tax Rev Data'!AQ12)*100</f>
        <v>14.264619890455659</v>
      </c>
      <c r="AA12" s="64">
        <f>('Approp Data'!AE13/'Tax Rev Data'!AR12)*100</f>
        <v>14.048154636078328</v>
      </c>
      <c r="AB12" s="64">
        <f>('Approp Data'!AF13/'Tax Rev Data'!AS12)*100</f>
        <v>13.937934551644243</v>
      </c>
      <c r="AC12" s="64">
        <f>('Approp Data'!AG13/'Tax Rev Data'!AT12)*100</f>
        <v>13.580902029146689</v>
      </c>
      <c r="AD12" s="64">
        <f>('Approp Data'!AH13/'Tax Rev Data'!AU12)*100</f>
        <v>12.22051778419951</v>
      </c>
      <c r="AE12" s="64">
        <f>('Approp Data'!AI13/'Tax Rev Data'!AV12)*100</f>
        <v>12.953976348637763</v>
      </c>
      <c r="AF12" s="64">
        <f>('Approp Data'!AJ13/'Tax Rev Data'!AW12)*100</f>
        <v>12.696932208831971</v>
      </c>
      <c r="AG12" s="64">
        <f>('Approp Data'!AK13/'Tax Rev Data'!AX12)*100</f>
        <v>12.803058720535423</v>
      </c>
      <c r="AH12" s="64">
        <f>('Approp Data'!AL13/'Tax Rev Data'!AY12)*100</f>
        <v>12.890887910881821</v>
      </c>
      <c r="AI12" s="64">
        <f>('Approp Data'!AM13/'Tax Rev Data'!AZ12)*100</f>
        <v>12.655645623345679</v>
      </c>
      <c r="AJ12" s="64">
        <f>('Approp Data'!AN13/'Tax Rev Data'!BA12)*100</f>
        <v>12.69881325488381</v>
      </c>
      <c r="AK12" s="64">
        <f>('Approp Data'!AO13/'Tax Rev Data'!BB12)*100</f>
        <v>12.803129040566477</v>
      </c>
      <c r="AL12" s="64">
        <f>('Approp Data'!AP13/'Tax Rev Data'!BC12)*100</f>
        <v>12.46681255261082</v>
      </c>
      <c r="AM12" s="64">
        <f>('Approp Data'!AQ13/'Tax Rev Data'!BD12)*100</f>
        <v>11.844396624300815</v>
      </c>
      <c r="AN12" s="64">
        <f>('Approp Data'!AR13/'Tax Rev Data'!BE12)*100</f>
        <v>11.885258765612706</v>
      </c>
      <c r="AO12" s="64">
        <f>('Approp Data'!AS13/'Tax Rev Data'!BF12)*100</f>
        <v>15.47749236193892</v>
      </c>
      <c r="AP12" s="64">
        <f>('Approp Data'!AT13/'Tax Rev Data'!BG12)*100</f>
        <v>14.101714094153492</v>
      </c>
      <c r="AQ12" s="64">
        <f>('Approp Data'!AU13/'Tax Rev Data'!BH12)*100</f>
        <v>16.930893575702203</v>
      </c>
      <c r="AR12" s="64">
        <f>('Approp Data'!AV13/'Tax Rev Data'!BI12)*100</f>
        <v>16.837378477875323</v>
      </c>
      <c r="AS12" s="64">
        <f>('Approp Data'!AW13/'Tax Rev Data'!BJ12)*100</f>
        <v>16.296921859403696</v>
      </c>
      <c r="AT12" s="64">
        <f>('Approp Data'!AX13/'Tax Rev Data'!BK12)*100</f>
        <v>16.214972178053447</v>
      </c>
      <c r="AU12" s="64">
        <f>('Approp Data'!AY13/'Tax Rev Data'!BL12)*100</f>
        <v>17.398985530296791</v>
      </c>
      <c r="AV12" s="64">
        <f>('Approp Data'!BC13/'Tax Rev Data'!BM12)*100</f>
        <v>16.222113611761898</v>
      </c>
      <c r="AW12" s="64">
        <f>('Approp Data'!BG13/'Tax Rev Data'!BN12)*100</f>
        <v>19.614508476383229</v>
      </c>
      <c r="AX12" s="64">
        <f>('Approp Data'!BK13/'Tax Rev Data'!BO12)*100</f>
        <v>16.466385103025949</v>
      </c>
      <c r="AY12" s="64">
        <f>('Approp Data'!BQ13/'Tax Rev Data'!BP12)*100</f>
        <v>15.70003234178966</v>
      </c>
      <c r="AZ12" s="64">
        <f>('Approp Data'!BR13/'Tax Rev Data'!BQ12)*100</f>
        <v>15.679534175048071</v>
      </c>
      <c r="BA12" s="64">
        <f>('Approp Data'!BS13/'Tax Rev Data'!BR12)*100</f>
        <v>15.554991517836486</v>
      </c>
      <c r="BB12" s="64">
        <f>('Approp Data'!BT13/'Tax Rev Data'!BS12)*100</f>
        <v>15.434513116940863</v>
      </c>
      <c r="BC12" s="64">
        <f>('Approp Data'!BU13/'Tax Rev Data'!BT12)*100</f>
        <v>14.963830806910606</v>
      </c>
      <c r="BD12" s="64">
        <f>('Approp Data'!BV13/'Tax Rev Data'!BU12)*100</f>
        <v>15.360001864453348</v>
      </c>
      <c r="BE12" s="64">
        <f>('Approp Data'!BW13/'Tax Rev Data'!BV12)*100</f>
        <v>15.558344188817205</v>
      </c>
      <c r="BF12" s="64">
        <f>('Approp Data'!BX13/'Tax Rev Data'!BW12)*100</f>
        <v>15.574949250133724</v>
      </c>
      <c r="BG12" s="64">
        <f>('Approp Data'!BY13/'Tax Rev Data'!BX12)*100</f>
        <v>15.420080389754837</v>
      </c>
      <c r="BH12" s="95">
        <f t="shared" si="0"/>
        <v>11.885258765612706</v>
      </c>
      <c r="BI12" s="95">
        <f t="shared" si="1"/>
        <v>16.296921859403696</v>
      </c>
      <c r="BJ12" s="95">
        <f t="shared" si="2"/>
        <v>16.466385103025949</v>
      </c>
      <c r="BK12" s="100">
        <f t="shared" si="33"/>
        <v>25</v>
      </c>
      <c r="BL12" s="97">
        <f t="shared" si="34"/>
        <v>4</v>
      </c>
      <c r="BM12" s="130">
        <f t="shared" si="35"/>
        <v>3</v>
      </c>
      <c r="BN12" s="95">
        <f t="shared" si="36"/>
        <v>15.47749236193892</v>
      </c>
      <c r="BO12" s="95">
        <f t="shared" si="37"/>
        <v>16.214972178053447</v>
      </c>
      <c r="BP12" s="95">
        <f t="shared" si="38"/>
        <v>15.70003234178966</v>
      </c>
      <c r="BQ12" s="100">
        <f t="shared" si="39"/>
        <v>11</v>
      </c>
      <c r="BR12" s="97">
        <f t="shared" si="40"/>
        <v>4</v>
      </c>
      <c r="BS12" s="130">
        <f t="shared" si="41"/>
        <v>4</v>
      </c>
      <c r="BT12" s="95">
        <f t="shared" si="42"/>
        <v>14.101714094153492</v>
      </c>
      <c r="BU12" s="95">
        <f t="shared" si="43"/>
        <v>17.398985530296791</v>
      </c>
      <c r="BV12" s="95">
        <f t="shared" si="44"/>
        <v>15.679534175048071</v>
      </c>
      <c r="BW12" s="100">
        <f t="shared" si="45"/>
        <v>14</v>
      </c>
      <c r="BX12" s="97">
        <f t="shared" si="46"/>
        <v>3</v>
      </c>
      <c r="BY12" s="130">
        <f t="shared" si="47"/>
        <v>3</v>
      </c>
      <c r="BZ12" s="95">
        <f t="shared" si="48"/>
        <v>16.930893575702203</v>
      </c>
      <c r="CA12" s="95">
        <f t="shared" si="49"/>
        <v>16.222113611761898</v>
      </c>
      <c r="CB12" s="95">
        <f t="shared" si="50"/>
        <v>15.554991517836486</v>
      </c>
      <c r="CC12" s="100">
        <f t="shared" si="51"/>
        <v>4</v>
      </c>
      <c r="CD12" s="97">
        <f t="shared" si="52"/>
        <v>4</v>
      </c>
      <c r="CE12" s="130">
        <f t="shared" si="53"/>
        <v>5</v>
      </c>
      <c r="CF12" s="95">
        <f t="shared" si="54"/>
        <v>16.837378477875323</v>
      </c>
      <c r="CG12" s="95">
        <f t="shared" si="55"/>
        <v>19.614508476383229</v>
      </c>
      <c r="CH12" s="203">
        <f t="shared" si="56"/>
        <v>15.434513116940863</v>
      </c>
      <c r="CI12" s="100">
        <f t="shared" si="57"/>
        <v>4</v>
      </c>
      <c r="CJ12" s="97">
        <f t="shared" si="58"/>
        <v>1</v>
      </c>
      <c r="CK12" s="130">
        <f t="shared" si="59"/>
        <v>3</v>
      </c>
      <c r="CL12" s="95">
        <f t="shared" si="3"/>
        <v>16.296921859403696</v>
      </c>
      <c r="CM12" s="95">
        <f t="shared" si="4"/>
        <v>16.466385103025949</v>
      </c>
      <c r="CN12" s="203">
        <f t="shared" si="5"/>
        <v>14.963830806910606</v>
      </c>
      <c r="CO12" s="100">
        <f t="shared" si="6"/>
        <v>4</v>
      </c>
      <c r="CP12" s="97">
        <f t="shared" si="7"/>
        <v>3</v>
      </c>
      <c r="CQ12" s="130">
        <f t="shared" si="8"/>
        <v>6</v>
      </c>
      <c r="CR12" s="95">
        <f t="shared" si="9"/>
        <v>16.214972178053447</v>
      </c>
      <c r="CS12" s="95">
        <f t="shared" si="10"/>
        <v>15.70003234178966</v>
      </c>
      <c r="CT12" s="203">
        <f t="shared" si="11"/>
        <v>15.360001864453348</v>
      </c>
      <c r="CU12" s="100">
        <f t="shared" si="12"/>
        <v>4</v>
      </c>
      <c r="CV12" s="97">
        <f t="shared" si="13"/>
        <v>4</v>
      </c>
      <c r="CW12" s="130">
        <f t="shared" si="14"/>
        <v>3</v>
      </c>
      <c r="CX12" s="95">
        <f t="shared" si="15"/>
        <v>17.398985530296791</v>
      </c>
      <c r="CY12" s="95">
        <f t="shared" si="16"/>
        <v>15.679534175048071</v>
      </c>
      <c r="CZ12" s="203">
        <f t="shared" si="17"/>
        <v>15.558344188817205</v>
      </c>
      <c r="DA12" s="100">
        <f t="shared" si="18"/>
        <v>3</v>
      </c>
      <c r="DB12" s="97">
        <f t="shared" si="19"/>
        <v>3</v>
      </c>
      <c r="DC12" s="130">
        <f t="shared" si="20"/>
        <v>4</v>
      </c>
      <c r="DD12" s="95">
        <f t="shared" si="21"/>
        <v>16.222113611761898</v>
      </c>
      <c r="DE12" s="95">
        <f t="shared" si="22"/>
        <v>15.554991517836486</v>
      </c>
      <c r="DF12" s="203">
        <f t="shared" si="23"/>
        <v>15.574949250133724</v>
      </c>
      <c r="DG12" s="100">
        <f t="shared" si="24"/>
        <v>4</v>
      </c>
      <c r="DH12" s="97">
        <f t="shared" si="25"/>
        <v>5</v>
      </c>
      <c r="DI12" s="130">
        <f t="shared" si="26"/>
        <v>4</v>
      </c>
      <c r="DJ12" s="95">
        <f t="shared" si="27"/>
        <v>19.614508476383229</v>
      </c>
      <c r="DK12" s="95">
        <f t="shared" si="28"/>
        <v>15.434513116940863</v>
      </c>
      <c r="DL12" s="203">
        <f t="shared" si="29"/>
        <v>15.420080389754837</v>
      </c>
      <c r="DM12" s="100">
        <f t="shared" si="30"/>
        <v>1</v>
      </c>
      <c r="DN12" s="97">
        <f t="shared" si="31"/>
        <v>3</v>
      </c>
      <c r="DO12" s="130">
        <f t="shared" si="32"/>
        <v>4</v>
      </c>
    </row>
    <row r="13" spans="1:119">
      <c r="A13" s="1" t="s">
        <v>16</v>
      </c>
      <c r="B13" s="64">
        <f>('Approp Data'!F14/'Tax Rev Data'!S13)*100</f>
        <v>9.5535120235719049</v>
      </c>
      <c r="C13" s="64">
        <f>('Approp Data'!G14/'Tax Rev Data'!T13)*100</f>
        <v>12.101993708841567</v>
      </c>
      <c r="D13" s="64">
        <f>('Approp Data'!H14/'Tax Rev Data'!U13)*100</f>
        <v>12.645595357296116</v>
      </c>
      <c r="E13" s="64">
        <f>('Approp Data'!I14/'Tax Rev Data'!V13)*100</f>
        <v>14.536793049882055</v>
      </c>
      <c r="F13" s="64">
        <f>('Approp Data'!J14/'Tax Rev Data'!W13)*100</f>
        <v>15.969482958168976</v>
      </c>
      <c r="G13" s="64">
        <f>('Approp Data'!K14/'Tax Rev Data'!X13)*100</f>
        <v>16.168743962490868</v>
      </c>
      <c r="H13" s="64">
        <f>('Approp Data'!L14/'Tax Rev Data'!Y13)*100</f>
        <v>14.579019697663764</v>
      </c>
      <c r="I13" s="64">
        <f>('Approp Data'!M14/'Tax Rev Data'!Z13)*100</f>
        <v>13.742525361143827</v>
      </c>
      <c r="J13" s="64">
        <f>('Approp Data'!N14/'Tax Rev Data'!AA13)*100</f>
        <v>14.291200589213965</v>
      </c>
      <c r="K13" s="64">
        <f>('Approp Data'!O14/'Tax Rev Data'!AB13)*100</f>
        <v>14.320726379820822</v>
      </c>
      <c r="L13" s="64">
        <f>('Approp Data'!P14/'Tax Rev Data'!AC13)*100</f>
        <v>12.854252202863428</v>
      </c>
      <c r="M13" s="64">
        <f>('Approp Data'!Q14/'Tax Rev Data'!AD13)*100</f>
        <v>13.900716913925127</v>
      </c>
      <c r="N13" s="64">
        <f>('Approp Data'!R14/'Tax Rev Data'!AE13)*100</f>
        <v>13.218847009242779</v>
      </c>
      <c r="O13" s="64">
        <f>('Approp Data'!S14/'Tax Rev Data'!AF13)*100</f>
        <v>14.66523239785287</v>
      </c>
      <c r="P13" s="64">
        <f>('Approp Data'!T14/'Tax Rev Data'!AG13)*100</f>
        <v>13.932779410209658</v>
      </c>
      <c r="Q13" s="64">
        <f>('Approp Data'!U14/'Tax Rev Data'!AH13)*100</f>
        <v>14.81474042488512</v>
      </c>
      <c r="R13" s="64">
        <f>('Approp Data'!V14/'Tax Rev Data'!AI13)*100</f>
        <v>14.44878240543577</v>
      </c>
      <c r="S13" s="64">
        <f>('Approp Data'!W14/'Tax Rev Data'!AJ13)*100</f>
        <v>14.339415396507411</v>
      </c>
      <c r="T13" s="64">
        <f>('Approp Data'!X14/'Tax Rev Data'!AK13)*100</f>
        <v>14.921205358123515</v>
      </c>
      <c r="U13" s="64">
        <f>('Approp Data'!Y14/'Tax Rev Data'!AL13)*100</f>
        <v>14.731486938048663</v>
      </c>
      <c r="V13" s="64">
        <f>('Approp Data'!Z14/'Tax Rev Data'!AM13)*100</f>
        <v>15.39342239221445</v>
      </c>
      <c r="W13" s="64">
        <f>('Approp Data'!AA14/'Tax Rev Data'!AN13)*100</f>
        <v>14.575036213733563</v>
      </c>
      <c r="X13" s="64">
        <f>('Approp Data'!AB14/'Tax Rev Data'!AO13)*100</f>
        <v>14.366685442655838</v>
      </c>
      <c r="Y13" s="64">
        <f>('Approp Data'!AC14/'Tax Rev Data'!AP13)*100</f>
        <v>14.269840001517251</v>
      </c>
      <c r="Z13" s="64">
        <f>('Approp Data'!AD14/'Tax Rev Data'!AQ13)*100</f>
        <v>14.053621082717346</v>
      </c>
      <c r="AA13" s="64">
        <f>('Approp Data'!AE14/'Tax Rev Data'!AR13)*100</f>
        <v>14.185071423092808</v>
      </c>
      <c r="AB13" s="64">
        <f>('Approp Data'!AF14/'Tax Rev Data'!AS13)*100</f>
        <v>13.511828693558822</v>
      </c>
      <c r="AC13" s="64">
        <f>('Approp Data'!AG14/'Tax Rev Data'!AT13)*100</f>
        <v>14.298807400020324</v>
      </c>
      <c r="AD13" s="64">
        <f>('Approp Data'!AH14/'Tax Rev Data'!AU13)*100</f>
        <v>12.678937091911994</v>
      </c>
      <c r="AE13" s="64">
        <f>('Approp Data'!AI14/'Tax Rev Data'!AV13)*100</f>
        <v>11.998867932920696</v>
      </c>
      <c r="AF13" s="64">
        <f>('Approp Data'!AJ14/'Tax Rev Data'!AW13)*100</f>
        <v>11.821694376087869</v>
      </c>
      <c r="AG13" s="64">
        <f>('Approp Data'!AK14/'Tax Rev Data'!AX13)*100</f>
        <v>11.551733526796458</v>
      </c>
      <c r="AH13" s="64">
        <f>('Approp Data'!AL14/'Tax Rev Data'!AY13)*100</f>
        <v>10.794521803455833</v>
      </c>
      <c r="AI13" s="64">
        <f>('Approp Data'!AM14/'Tax Rev Data'!AZ13)*100</f>
        <v>10.89990901884592</v>
      </c>
      <c r="AJ13" s="64">
        <f>('Approp Data'!AN14/'Tax Rev Data'!BA13)*100</f>
        <v>11.262779014845597</v>
      </c>
      <c r="AK13" s="64">
        <f>('Approp Data'!AO14/'Tax Rev Data'!BB13)*100</f>
        <v>12.490254944838105</v>
      </c>
      <c r="AL13" s="64">
        <f>('Approp Data'!AP14/'Tax Rev Data'!BC13)*100</f>
        <v>12.580221328903166</v>
      </c>
      <c r="AM13" s="64">
        <f>('Approp Data'!AQ14/'Tax Rev Data'!BD13)*100</f>
        <v>13.017228943377246</v>
      </c>
      <c r="AN13" s="64">
        <f>('Approp Data'!AR14/'Tax Rev Data'!BE13)*100</f>
        <v>13.235628286562523</v>
      </c>
      <c r="AO13" s="64">
        <f>('Approp Data'!AS14/'Tax Rev Data'!BF13)*100</f>
        <v>13.430064366138369</v>
      </c>
      <c r="AP13" s="64">
        <f>('Approp Data'!AT14/'Tax Rev Data'!BG13)*100</f>
        <v>13.280874058913241</v>
      </c>
      <c r="AQ13" s="64">
        <f>('Approp Data'!AU14/'Tax Rev Data'!BH13)*100</f>
        <v>12.722314908901858</v>
      </c>
      <c r="AR13" s="64">
        <f>('Approp Data'!AV14/'Tax Rev Data'!BI13)*100</f>
        <v>13.283815585770444</v>
      </c>
      <c r="AS13" s="64">
        <f>('Approp Data'!AW14/'Tax Rev Data'!BJ13)*100</f>
        <v>12.909376014020454</v>
      </c>
      <c r="AT13" s="64">
        <f>('Approp Data'!AX14/'Tax Rev Data'!BK13)*100</f>
        <v>13.34524886644615</v>
      </c>
      <c r="AU13" s="64">
        <f>('Approp Data'!AY14/'Tax Rev Data'!BL13)*100</f>
        <v>12.770153501512112</v>
      </c>
      <c r="AV13" s="64">
        <f>('Approp Data'!BC14/'Tax Rev Data'!BM13)*100</f>
        <v>12.468885725590054</v>
      </c>
      <c r="AW13" s="64">
        <f>('Approp Data'!BG14/'Tax Rev Data'!BN13)*100</f>
        <v>12.909306146446728</v>
      </c>
      <c r="AX13" s="64">
        <f>('Approp Data'!BK14/'Tax Rev Data'!BO13)*100</f>
        <v>12.13071642628063</v>
      </c>
      <c r="AY13" s="64">
        <f>('Approp Data'!BQ14/'Tax Rev Data'!BP13)*100</f>
        <v>11.30486475367783</v>
      </c>
      <c r="AZ13" s="64">
        <f>('Approp Data'!BR14/'Tax Rev Data'!BQ13)*100</f>
        <v>11.047592254711224</v>
      </c>
      <c r="BA13" s="64">
        <f>('Approp Data'!BS14/'Tax Rev Data'!BR13)*100</f>
        <v>10.547429672235308</v>
      </c>
      <c r="BB13" s="64">
        <f>('Approp Data'!BT14/'Tax Rev Data'!BS13)*100</f>
        <v>10.148349501805615</v>
      </c>
      <c r="BC13" s="64">
        <f>('Approp Data'!BU14/'Tax Rev Data'!BT13)*100</f>
        <v>9.9395561508213106</v>
      </c>
      <c r="BD13" s="64">
        <f>('Approp Data'!BV14/'Tax Rev Data'!BU13)*100</f>
        <v>9.8520561257580042</v>
      </c>
      <c r="BE13" s="64">
        <f>('Approp Data'!BW14/'Tax Rev Data'!BV13)*100</f>
        <v>9.3719942918597638</v>
      </c>
      <c r="BF13" s="64">
        <f>('Approp Data'!BX14/'Tax Rev Data'!BW13)*100</f>
        <v>8.7433096340261933</v>
      </c>
      <c r="BG13" s="64">
        <f>('Approp Data'!BY14/'Tax Rev Data'!BX13)*100</f>
        <v>8.8116676780914034</v>
      </c>
      <c r="BH13" s="95">
        <f t="shared" si="0"/>
        <v>13.235628286562523</v>
      </c>
      <c r="BI13" s="95">
        <f t="shared" si="1"/>
        <v>12.909376014020454</v>
      </c>
      <c r="BJ13" s="95">
        <f t="shared" si="2"/>
        <v>12.13071642628063</v>
      </c>
      <c r="BK13" s="100">
        <f t="shared" si="33"/>
        <v>16</v>
      </c>
      <c r="BL13" s="97">
        <f t="shared" si="34"/>
        <v>17</v>
      </c>
      <c r="BM13" s="130">
        <f t="shared" si="35"/>
        <v>15</v>
      </c>
      <c r="BN13" s="95">
        <f t="shared" si="36"/>
        <v>13.430064366138369</v>
      </c>
      <c r="BO13" s="95">
        <f t="shared" si="37"/>
        <v>13.34524886644615</v>
      </c>
      <c r="BP13" s="95">
        <f t="shared" si="38"/>
        <v>11.30486475367783</v>
      </c>
      <c r="BQ13" s="100">
        <f t="shared" si="39"/>
        <v>19</v>
      </c>
      <c r="BR13" s="97">
        <f t="shared" si="40"/>
        <v>17</v>
      </c>
      <c r="BS13" s="130">
        <f t="shared" si="41"/>
        <v>15</v>
      </c>
      <c r="BT13" s="95">
        <f t="shared" si="42"/>
        <v>13.280874058913241</v>
      </c>
      <c r="BU13" s="95">
        <f t="shared" si="43"/>
        <v>12.770153501512112</v>
      </c>
      <c r="BV13" s="95">
        <f t="shared" si="44"/>
        <v>11.047592254711224</v>
      </c>
      <c r="BW13" s="100">
        <f t="shared" si="45"/>
        <v>17</v>
      </c>
      <c r="BX13" s="97">
        <f t="shared" si="46"/>
        <v>14</v>
      </c>
      <c r="BY13" s="130">
        <f t="shared" si="47"/>
        <v>16</v>
      </c>
      <c r="BZ13" s="95">
        <f t="shared" si="48"/>
        <v>12.722314908901858</v>
      </c>
      <c r="CA13" s="95">
        <f t="shared" si="49"/>
        <v>12.468885725590054</v>
      </c>
      <c r="CB13" s="95">
        <f t="shared" si="50"/>
        <v>10.547429672235308</v>
      </c>
      <c r="CC13" s="100">
        <f t="shared" si="51"/>
        <v>19</v>
      </c>
      <c r="CD13" s="97">
        <f t="shared" si="52"/>
        <v>15</v>
      </c>
      <c r="CE13" s="130">
        <f t="shared" si="53"/>
        <v>21</v>
      </c>
      <c r="CF13" s="95">
        <f t="shared" si="54"/>
        <v>13.283815585770444</v>
      </c>
      <c r="CG13" s="95">
        <f t="shared" si="55"/>
        <v>12.909306146446728</v>
      </c>
      <c r="CH13" s="203">
        <f t="shared" si="56"/>
        <v>10.148349501805615</v>
      </c>
      <c r="CI13" s="100">
        <f t="shared" si="57"/>
        <v>18</v>
      </c>
      <c r="CJ13" s="97">
        <f t="shared" si="58"/>
        <v>14</v>
      </c>
      <c r="CK13" s="130">
        <f t="shared" si="59"/>
        <v>18</v>
      </c>
      <c r="CL13" s="95">
        <f t="shared" si="3"/>
        <v>12.909376014020454</v>
      </c>
      <c r="CM13" s="95">
        <f t="shared" si="4"/>
        <v>12.13071642628063</v>
      </c>
      <c r="CN13" s="203">
        <f t="shared" si="5"/>
        <v>9.9395561508213106</v>
      </c>
      <c r="CO13" s="100">
        <f t="shared" si="6"/>
        <v>17</v>
      </c>
      <c r="CP13" s="97">
        <f t="shared" si="7"/>
        <v>15</v>
      </c>
      <c r="CQ13" s="130">
        <f t="shared" si="8"/>
        <v>21</v>
      </c>
      <c r="CR13" s="95">
        <f t="shared" si="9"/>
        <v>13.34524886644615</v>
      </c>
      <c r="CS13" s="95">
        <f t="shared" si="10"/>
        <v>11.30486475367783</v>
      </c>
      <c r="CT13" s="203">
        <f t="shared" si="11"/>
        <v>9.8520561257580042</v>
      </c>
      <c r="CU13" s="100">
        <f t="shared" si="12"/>
        <v>17</v>
      </c>
      <c r="CV13" s="97">
        <f t="shared" si="13"/>
        <v>15</v>
      </c>
      <c r="CW13" s="130">
        <f t="shared" si="14"/>
        <v>21</v>
      </c>
      <c r="CX13" s="95">
        <f t="shared" si="15"/>
        <v>12.770153501512112</v>
      </c>
      <c r="CY13" s="95">
        <f t="shared" si="16"/>
        <v>11.047592254711224</v>
      </c>
      <c r="CZ13" s="203">
        <f t="shared" si="17"/>
        <v>9.3719942918597638</v>
      </c>
      <c r="DA13" s="100">
        <f t="shared" si="18"/>
        <v>14</v>
      </c>
      <c r="DB13" s="97">
        <f t="shared" si="19"/>
        <v>16</v>
      </c>
      <c r="DC13" s="130">
        <f t="shared" si="20"/>
        <v>21</v>
      </c>
      <c r="DD13" s="95">
        <f t="shared" si="21"/>
        <v>12.468885725590054</v>
      </c>
      <c r="DE13" s="95">
        <f t="shared" si="22"/>
        <v>10.547429672235308</v>
      </c>
      <c r="DF13" s="203">
        <f t="shared" si="23"/>
        <v>8.7433096340261933</v>
      </c>
      <c r="DG13" s="100">
        <f t="shared" si="24"/>
        <v>15</v>
      </c>
      <c r="DH13" s="97">
        <f t="shared" si="25"/>
        <v>21</v>
      </c>
      <c r="DI13" s="130">
        <f t="shared" si="26"/>
        <v>23</v>
      </c>
      <c r="DJ13" s="95">
        <f t="shared" si="27"/>
        <v>12.909306146446728</v>
      </c>
      <c r="DK13" s="95">
        <f t="shared" si="28"/>
        <v>10.148349501805615</v>
      </c>
      <c r="DL13" s="203">
        <f t="shared" si="29"/>
        <v>8.8116676780914034</v>
      </c>
      <c r="DM13" s="100">
        <f t="shared" si="30"/>
        <v>14</v>
      </c>
      <c r="DN13" s="97">
        <f t="shared" si="31"/>
        <v>18</v>
      </c>
      <c r="DO13" s="130">
        <f t="shared" si="32"/>
        <v>25</v>
      </c>
    </row>
    <row r="14" spans="1:119">
      <c r="A14" s="1" t="s">
        <v>17</v>
      </c>
      <c r="B14" s="64">
        <f>('Approp Data'!F15/'Tax Rev Data'!S14)*100</f>
        <v>10.966260981577262</v>
      </c>
      <c r="C14" s="64">
        <f>('Approp Data'!G15/'Tax Rev Data'!T14)*100</f>
        <v>11.984475523702285</v>
      </c>
      <c r="D14" s="64">
        <f>('Approp Data'!H15/'Tax Rev Data'!U14)*100</f>
        <v>12.613372053014768</v>
      </c>
      <c r="E14" s="64">
        <f>('Approp Data'!I15/'Tax Rev Data'!V14)*100</f>
        <v>13.231527048716082</v>
      </c>
      <c r="F14" s="64">
        <f>('Approp Data'!J15/'Tax Rev Data'!W14)*100</f>
        <v>13.487505775311071</v>
      </c>
      <c r="G14" s="64">
        <f>('Approp Data'!K15/'Tax Rev Data'!X14)*100</f>
        <v>13.396086563815093</v>
      </c>
      <c r="H14" s="64">
        <f>('Approp Data'!L15/'Tax Rev Data'!Y14)*100</f>
        <v>12.791488134475939</v>
      </c>
      <c r="I14" s="64">
        <f>('Approp Data'!M15/'Tax Rev Data'!Z14)*100</f>
        <v>14.522432259725893</v>
      </c>
      <c r="J14" s="64">
        <f>('Approp Data'!N15/'Tax Rev Data'!AA14)*100</f>
        <v>14.15129739105809</v>
      </c>
      <c r="K14" s="64">
        <f>('Approp Data'!O15/'Tax Rev Data'!AB14)*100</f>
        <v>13.271366987718935</v>
      </c>
      <c r="L14" s="64">
        <f>('Approp Data'!P15/'Tax Rev Data'!AC14)*100</f>
        <v>13.355590549062699</v>
      </c>
      <c r="M14" s="64">
        <f>('Approp Data'!Q15/'Tax Rev Data'!AD14)*100</f>
        <v>14.060481038194922</v>
      </c>
      <c r="N14" s="64">
        <f>('Approp Data'!R15/'Tax Rev Data'!AE14)*100</f>
        <v>13.01740311324976</v>
      </c>
      <c r="O14" s="64">
        <f>('Approp Data'!S15/'Tax Rev Data'!AF14)*100</f>
        <v>12.946551532517988</v>
      </c>
      <c r="P14" s="64">
        <f>('Approp Data'!T15/'Tax Rev Data'!AG14)*100</f>
        <v>14.107984976711577</v>
      </c>
      <c r="Q14" s="64">
        <f>('Approp Data'!U15/'Tax Rev Data'!AH14)*100</f>
        <v>14.087077545232532</v>
      </c>
      <c r="R14" s="64">
        <f>('Approp Data'!V15/'Tax Rev Data'!AI14)*100</f>
        <v>15.016588377533363</v>
      </c>
      <c r="S14" s="64">
        <f>('Approp Data'!W15/'Tax Rev Data'!AJ14)*100</f>
        <v>16.616156665130159</v>
      </c>
      <c r="T14" s="64">
        <f>('Approp Data'!X15/'Tax Rev Data'!AK14)*100</f>
        <v>16.214749498140534</v>
      </c>
      <c r="U14" s="64">
        <f>('Approp Data'!Y15/'Tax Rev Data'!AL14)*100</f>
        <v>15.972294360155473</v>
      </c>
      <c r="V14" s="64">
        <f>('Approp Data'!Z15/'Tax Rev Data'!AM14)*100</f>
        <v>16.60896341139312</v>
      </c>
      <c r="W14" s="64">
        <f>('Approp Data'!AA15/'Tax Rev Data'!AN14)*100</f>
        <v>17.585107228833717</v>
      </c>
      <c r="X14" s="64">
        <f>('Approp Data'!AB15/'Tax Rev Data'!AO14)*100</f>
        <v>13.998101551437065</v>
      </c>
      <c r="Y14" s="64">
        <f>('Approp Data'!AC15/'Tax Rev Data'!AP14)*100</f>
        <v>13.764077990628495</v>
      </c>
      <c r="Z14" s="64">
        <f>('Approp Data'!AD15/'Tax Rev Data'!AQ14)*100</f>
        <v>14.254142659032651</v>
      </c>
      <c r="AA14" s="64">
        <f>('Approp Data'!AE15/'Tax Rev Data'!AR14)*100</f>
        <v>12.791353547722162</v>
      </c>
      <c r="AB14" s="64">
        <f>('Approp Data'!AF15/'Tax Rev Data'!AS14)*100</f>
        <v>13.278190302159659</v>
      </c>
      <c r="AC14" s="64">
        <f>('Approp Data'!AG15/'Tax Rev Data'!AT14)*100</f>
        <v>14.331954957223358</v>
      </c>
      <c r="AD14" s="64">
        <f>('Approp Data'!AH15/'Tax Rev Data'!AU14)*100</f>
        <v>13.672433273070661</v>
      </c>
      <c r="AE14" s="64">
        <f>('Approp Data'!AI15/'Tax Rev Data'!AV14)*100</f>
        <v>13.543713362406168</v>
      </c>
      <c r="AF14" s="64">
        <f>('Approp Data'!AJ15/'Tax Rev Data'!AW14)*100</f>
        <v>13.000000916172086</v>
      </c>
      <c r="AG14" s="64">
        <f>('Approp Data'!AK15/'Tax Rev Data'!AX14)*100</f>
        <v>13.452413846920146</v>
      </c>
      <c r="AH14" s="64">
        <f>('Approp Data'!AL15/'Tax Rev Data'!AY14)*100</f>
        <v>12.697497032800516</v>
      </c>
      <c r="AI14" s="64">
        <f>('Approp Data'!AM15/'Tax Rev Data'!AZ14)*100</f>
        <v>13.164833744812517</v>
      </c>
      <c r="AJ14" s="64">
        <f>('Approp Data'!AN15/'Tax Rev Data'!BA14)*100</f>
        <v>13.112908534703005</v>
      </c>
      <c r="AK14" s="64">
        <f>('Approp Data'!AO15/'Tax Rev Data'!BB14)*100</f>
        <v>14.124175069294342</v>
      </c>
      <c r="AL14" s="64">
        <f>('Approp Data'!AP15/'Tax Rev Data'!BC14)*100</f>
        <v>13.599846562325968</v>
      </c>
      <c r="AM14" s="64">
        <f>('Approp Data'!AQ15/'Tax Rev Data'!BD14)*100</f>
        <v>13.513703588026624</v>
      </c>
      <c r="AN14" s="64">
        <f>('Approp Data'!AR15/'Tax Rev Data'!BE14)*100</f>
        <v>13.863558683854402</v>
      </c>
      <c r="AO14" s="64">
        <f>('Approp Data'!AS15/'Tax Rev Data'!BF14)*100</f>
        <v>15.748512696046287</v>
      </c>
      <c r="AP14" s="64">
        <f>('Approp Data'!AT15/'Tax Rev Data'!BG14)*100</f>
        <v>16.229194764163587</v>
      </c>
      <c r="AQ14" s="64">
        <f>('Approp Data'!AU15/'Tax Rev Data'!BH14)*100</f>
        <v>16.63610269555884</v>
      </c>
      <c r="AR14" s="64">
        <f>('Approp Data'!AV15/'Tax Rev Data'!BI14)*100</f>
        <v>14.880539964814046</v>
      </c>
      <c r="AS14" s="64">
        <f>('Approp Data'!AW15/'Tax Rev Data'!BJ14)*100</f>
        <v>14.968259736307557</v>
      </c>
      <c r="AT14" s="64">
        <f>('Approp Data'!AX15/'Tax Rev Data'!BK14)*100</f>
        <v>15.562293268593287</v>
      </c>
      <c r="AU14" s="64">
        <f>('Approp Data'!AY15/'Tax Rev Data'!BL14)*100</f>
        <v>15.50695169972019</v>
      </c>
      <c r="AV14" s="64">
        <f>('Approp Data'!BC15/'Tax Rev Data'!BM14)*100</f>
        <v>12.781107204116553</v>
      </c>
      <c r="AW14" s="64">
        <f>('Approp Data'!BG15/'Tax Rev Data'!BN14)*100</f>
        <v>14.759645549552234</v>
      </c>
      <c r="AX14" s="64">
        <f>('Approp Data'!BK15/'Tax Rev Data'!BO14)*100</f>
        <v>13.953882133741875</v>
      </c>
      <c r="AY14" s="64">
        <f>('Approp Data'!BQ15/'Tax Rev Data'!BP14)*100</f>
        <v>13.053758833753815</v>
      </c>
      <c r="AZ14" s="64">
        <f>('Approp Data'!BR15/'Tax Rev Data'!BQ14)*100</f>
        <v>12.199389559368456</v>
      </c>
      <c r="BA14" s="64">
        <f>('Approp Data'!BS15/'Tax Rev Data'!BR14)*100</f>
        <v>11.667364401299972</v>
      </c>
      <c r="BB14" s="64">
        <f>('Approp Data'!BT15/'Tax Rev Data'!BS14)*100</f>
        <v>12.136686057010388</v>
      </c>
      <c r="BC14" s="64">
        <f>('Approp Data'!BU15/'Tax Rev Data'!BT14)*100</f>
        <v>11.637218621964488</v>
      </c>
      <c r="BD14" s="64">
        <f>('Approp Data'!BV15/'Tax Rev Data'!BU14)*100</f>
        <v>10.443222890806792</v>
      </c>
      <c r="BE14" s="64">
        <f>('Approp Data'!BW15/'Tax Rev Data'!BV14)*100</f>
        <v>10.364296098694751</v>
      </c>
      <c r="BF14" s="64">
        <f>('Approp Data'!BX15/'Tax Rev Data'!BW14)*100</f>
        <v>10.330940377707693</v>
      </c>
      <c r="BG14" s="64">
        <f>('Approp Data'!BY15/'Tax Rev Data'!BX14)*100</f>
        <v>10.794131916962012</v>
      </c>
      <c r="BH14" s="95">
        <f t="shared" si="0"/>
        <v>13.863558683854402</v>
      </c>
      <c r="BI14" s="95">
        <f t="shared" si="1"/>
        <v>14.968259736307557</v>
      </c>
      <c r="BJ14" s="95">
        <f t="shared" si="2"/>
        <v>13.953882133741875</v>
      </c>
      <c r="BK14" s="100">
        <f t="shared" si="33"/>
        <v>14</v>
      </c>
      <c r="BL14" s="97">
        <f t="shared" si="34"/>
        <v>8</v>
      </c>
      <c r="BM14" s="130">
        <f t="shared" si="35"/>
        <v>8</v>
      </c>
      <c r="BN14" s="95">
        <f t="shared" si="36"/>
        <v>15.748512696046287</v>
      </c>
      <c r="BO14" s="95">
        <f t="shared" si="37"/>
        <v>15.562293268593287</v>
      </c>
      <c r="BP14" s="95">
        <f t="shared" si="38"/>
        <v>13.053758833753815</v>
      </c>
      <c r="BQ14" s="100">
        <f t="shared" si="39"/>
        <v>10</v>
      </c>
      <c r="BR14" s="97">
        <f t="shared" si="40"/>
        <v>9</v>
      </c>
      <c r="BS14" s="130">
        <f t="shared" si="41"/>
        <v>8</v>
      </c>
      <c r="BT14" s="95">
        <f t="shared" si="42"/>
        <v>16.229194764163587</v>
      </c>
      <c r="BU14" s="95">
        <f t="shared" si="43"/>
        <v>15.50695169972019</v>
      </c>
      <c r="BV14" s="95">
        <f t="shared" si="44"/>
        <v>12.199389559368456</v>
      </c>
      <c r="BW14" s="100">
        <f t="shared" si="45"/>
        <v>7</v>
      </c>
      <c r="BX14" s="97">
        <f t="shared" si="46"/>
        <v>5</v>
      </c>
      <c r="BY14" s="130">
        <f t="shared" si="47"/>
        <v>12</v>
      </c>
      <c r="BZ14" s="95">
        <f t="shared" si="48"/>
        <v>16.63610269555884</v>
      </c>
      <c r="CA14" s="95">
        <f t="shared" si="49"/>
        <v>12.781107204116553</v>
      </c>
      <c r="CB14" s="95">
        <f t="shared" si="50"/>
        <v>11.667364401299972</v>
      </c>
      <c r="CC14" s="100">
        <f t="shared" si="51"/>
        <v>5</v>
      </c>
      <c r="CD14" s="97">
        <f t="shared" si="52"/>
        <v>13</v>
      </c>
      <c r="CE14" s="130">
        <f t="shared" si="53"/>
        <v>14</v>
      </c>
      <c r="CF14" s="95">
        <f t="shared" si="54"/>
        <v>14.880539964814046</v>
      </c>
      <c r="CG14" s="95">
        <f t="shared" si="55"/>
        <v>14.759645549552234</v>
      </c>
      <c r="CH14" s="203">
        <f t="shared" si="56"/>
        <v>12.136686057010388</v>
      </c>
      <c r="CI14" s="100">
        <f t="shared" si="57"/>
        <v>8</v>
      </c>
      <c r="CJ14" s="97">
        <f t="shared" si="58"/>
        <v>11</v>
      </c>
      <c r="CK14" s="130">
        <f t="shared" si="59"/>
        <v>13</v>
      </c>
      <c r="CL14" s="95">
        <f t="shared" si="3"/>
        <v>14.968259736307557</v>
      </c>
      <c r="CM14" s="95">
        <f t="shared" si="4"/>
        <v>13.953882133741875</v>
      </c>
      <c r="CN14" s="203">
        <f t="shared" si="5"/>
        <v>11.637218621964488</v>
      </c>
      <c r="CO14" s="100">
        <f t="shared" si="6"/>
        <v>8</v>
      </c>
      <c r="CP14" s="97">
        <f t="shared" si="7"/>
        <v>8</v>
      </c>
      <c r="CQ14" s="130">
        <f t="shared" si="8"/>
        <v>15</v>
      </c>
      <c r="CR14" s="95">
        <f t="shared" si="9"/>
        <v>15.562293268593287</v>
      </c>
      <c r="CS14" s="95">
        <f t="shared" si="10"/>
        <v>13.053758833753815</v>
      </c>
      <c r="CT14" s="203">
        <f t="shared" si="11"/>
        <v>10.443222890806792</v>
      </c>
      <c r="CU14" s="100">
        <f t="shared" si="12"/>
        <v>9</v>
      </c>
      <c r="CV14" s="97">
        <f t="shared" si="13"/>
        <v>8</v>
      </c>
      <c r="CW14" s="130">
        <f t="shared" si="14"/>
        <v>17</v>
      </c>
      <c r="CX14" s="95">
        <f t="shared" si="15"/>
        <v>15.50695169972019</v>
      </c>
      <c r="CY14" s="95">
        <f t="shared" si="16"/>
        <v>12.199389559368456</v>
      </c>
      <c r="CZ14" s="203">
        <f t="shared" si="17"/>
        <v>10.364296098694751</v>
      </c>
      <c r="DA14" s="100">
        <f t="shared" si="18"/>
        <v>5</v>
      </c>
      <c r="DB14" s="97">
        <f t="shared" si="19"/>
        <v>12</v>
      </c>
      <c r="DC14" s="130">
        <f t="shared" si="20"/>
        <v>17</v>
      </c>
      <c r="DD14" s="95">
        <f t="shared" si="21"/>
        <v>12.781107204116553</v>
      </c>
      <c r="DE14" s="95">
        <f t="shared" si="22"/>
        <v>11.667364401299972</v>
      </c>
      <c r="DF14" s="203">
        <f t="shared" si="23"/>
        <v>10.330940377707693</v>
      </c>
      <c r="DG14" s="100">
        <f t="shared" si="24"/>
        <v>13</v>
      </c>
      <c r="DH14" s="97">
        <f t="shared" si="25"/>
        <v>14</v>
      </c>
      <c r="DI14" s="130">
        <f t="shared" si="26"/>
        <v>17</v>
      </c>
      <c r="DJ14" s="95">
        <f t="shared" si="27"/>
        <v>14.759645549552234</v>
      </c>
      <c r="DK14" s="95">
        <f t="shared" si="28"/>
        <v>12.136686057010388</v>
      </c>
      <c r="DL14" s="203">
        <f t="shared" si="29"/>
        <v>10.794131916962012</v>
      </c>
      <c r="DM14" s="100">
        <f t="shared" si="30"/>
        <v>11</v>
      </c>
      <c r="DN14" s="97">
        <f t="shared" si="31"/>
        <v>13</v>
      </c>
      <c r="DO14" s="130">
        <f t="shared" si="32"/>
        <v>15</v>
      </c>
    </row>
    <row r="15" spans="1:119">
      <c r="A15" s="1" t="s">
        <v>18</v>
      </c>
      <c r="B15" s="64">
        <f>('Approp Data'!F16/'Tax Rev Data'!S15)*100</f>
        <v>8.0626446085754182</v>
      </c>
      <c r="C15" s="64">
        <f>('Approp Data'!G16/'Tax Rev Data'!T15)*100</f>
        <v>8.2524977408163398</v>
      </c>
      <c r="D15" s="64">
        <f>('Approp Data'!H16/'Tax Rev Data'!U15)*100</f>
        <v>9.1511209767767205</v>
      </c>
      <c r="E15" s="64">
        <f>('Approp Data'!I16/'Tax Rev Data'!V15)*100</f>
        <v>10.472626449050409</v>
      </c>
      <c r="F15" s="64">
        <f>('Approp Data'!J16/'Tax Rev Data'!W15)*100</f>
        <v>10.554492830895821</v>
      </c>
      <c r="G15" s="64">
        <f>('Approp Data'!K16/'Tax Rev Data'!X15)*100</f>
        <v>10.590554004627108</v>
      </c>
      <c r="H15" s="64">
        <f>('Approp Data'!L16/'Tax Rev Data'!Y15)*100</f>
        <v>10.67862813959688</v>
      </c>
      <c r="I15" s="64">
        <f>('Approp Data'!M16/'Tax Rev Data'!Z15)*100</f>
        <v>11.178790785706497</v>
      </c>
      <c r="J15" s="64">
        <f>('Approp Data'!N16/'Tax Rev Data'!AA15)*100</f>
        <v>12.285361328809779</v>
      </c>
      <c r="K15" s="64">
        <f>('Approp Data'!O16/'Tax Rev Data'!AB15)*100</f>
        <v>12.508202918392064</v>
      </c>
      <c r="L15" s="64">
        <f>('Approp Data'!P16/'Tax Rev Data'!AC15)*100</f>
        <v>11.86826287269014</v>
      </c>
      <c r="M15" s="64">
        <f>('Approp Data'!Q16/'Tax Rev Data'!AD15)*100</f>
        <v>13.240777997091541</v>
      </c>
      <c r="N15" s="64">
        <f>('Approp Data'!R16/'Tax Rev Data'!AE15)*100</f>
        <v>11.986377947250947</v>
      </c>
      <c r="O15" s="64">
        <f>('Approp Data'!S16/'Tax Rev Data'!AF15)*100</f>
        <v>12.494361681066065</v>
      </c>
      <c r="P15" s="64">
        <f>('Approp Data'!T16/'Tax Rev Data'!AG15)*100</f>
        <v>13.217484321186326</v>
      </c>
      <c r="Q15" s="64">
        <f>('Approp Data'!U16/'Tax Rev Data'!AH15)*100</f>
        <v>12.171666839208271</v>
      </c>
      <c r="R15" s="64">
        <f>('Approp Data'!V16/'Tax Rev Data'!AI15)*100</f>
        <v>12.229421979882568</v>
      </c>
      <c r="S15" s="64">
        <f>('Approp Data'!W16/'Tax Rev Data'!AJ15)*100</f>
        <v>13.318552689818741</v>
      </c>
      <c r="T15" s="64">
        <f>('Approp Data'!X16/'Tax Rev Data'!AK15)*100</f>
        <v>13.056072755614853</v>
      </c>
      <c r="U15" s="64">
        <f>('Approp Data'!Y16/'Tax Rev Data'!AL15)*100</f>
        <v>13.549677788297029</v>
      </c>
      <c r="V15" s="64">
        <f>('Approp Data'!Z16/'Tax Rev Data'!AM15)*100</f>
        <v>12.601039735423953</v>
      </c>
      <c r="W15" s="64">
        <f>('Approp Data'!AA16/'Tax Rev Data'!AN15)*100</f>
        <v>12.35651470432116</v>
      </c>
      <c r="X15" s="64">
        <f>('Approp Data'!AB16/'Tax Rev Data'!AO15)*100</f>
        <v>12.309441590162553</v>
      </c>
      <c r="Y15" s="64">
        <f>('Approp Data'!AC16/'Tax Rev Data'!AP15)*100</f>
        <v>12.206179553067194</v>
      </c>
      <c r="Z15" s="64">
        <f>('Approp Data'!AD16/'Tax Rev Data'!AQ15)*100</f>
        <v>11.847656492466795</v>
      </c>
      <c r="AA15" s="64">
        <f>('Approp Data'!AE16/'Tax Rev Data'!AR15)*100</f>
        <v>12.015288237400547</v>
      </c>
      <c r="AB15" s="64">
        <f>('Approp Data'!AF16/'Tax Rev Data'!AS15)*100</f>
        <v>13.272076909271435</v>
      </c>
      <c r="AC15" s="64">
        <f>('Approp Data'!AG16/'Tax Rev Data'!AT15)*100</f>
        <v>12.556721645843602</v>
      </c>
      <c r="AD15" s="64">
        <f>('Approp Data'!AH16/'Tax Rev Data'!AU15)*100</f>
        <v>11.183551545061508</v>
      </c>
      <c r="AE15" s="64">
        <f>('Approp Data'!AI16/'Tax Rev Data'!AV15)*100</f>
        <v>11.561271721281097</v>
      </c>
      <c r="AF15" s="64">
        <f>('Approp Data'!AJ16/'Tax Rev Data'!AW15)*100</f>
        <v>10.434507256514667</v>
      </c>
      <c r="AG15" s="64">
        <f>('Approp Data'!AK16/'Tax Rev Data'!AX15)*100</f>
        <v>10.405600407451983</v>
      </c>
      <c r="AH15" s="64">
        <f>('Approp Data'!AL16/'Tax Rev Data'!AY15)*100</f>
        <v>10.148639458567207</v>
      </c>
      <c r="AI15" s="64">
        <f>('Approp Data'!AM16/'Tax Rev Data'!AZ15)*100</f>
        <v>10.339229151778957</v>
      </c>
      <c r="AJ15" s="64">
        <f>('Approp Data'!AN16/'Tax Rev Data'!BA15)*100</f>
        <v>10.158437719188282</v>
      </c>
      <c r="AK15" s="64">
        <f>('Approp Data'!AO16/'Tax Rev Data'!BB15)*100</f>
        <v>10.257873308494593</v>
      </c>
      <c r="AL15" s="64">
        <f>('Approp Data'!AP16/'Tax Rev Data'!BC15)*100</f>
        <v>10.975855168903516</v>
      </c>
      <c r="AM15" s="64">
        <f>('Approp Data'!AQ16/'Tax Rev Data'!BD15)*100</f>
        <v>11.344101717841619</v>
      </c>
      <c r="AN15" s="64">
        <f>('Approp Data'!AR16/'Tax Rev Data'!BE15)*100</f>
        <v>11.894300738153637</v>
      </c>
      <c r="AO15" s="64">
        <f>('Approp Data'!AS16/'Tax Rev Data'!BF15)*100</f>
        <v>11.244856891183627</v>
      </c>
      <c r="AP15" s="64">
        <f>('Approp Data'!AT16/'Tax Rev Data'!BG15)*100</f>
        <v>10.382507838566513</v>
      </c>
      <c r="AQ15" s="64">
        <f>('Approp Data'!AU16/'Tax Rev Data'!BH15)*100</f>
        <v>9.6939593347022779</v>
      </c>
      <c r="AR15" s="64">
        <f>('Approp Data'!AV16/'Tax Rev Data'!BI15)*100</f>
        <v>9.5179410071763773</v>
      </c>
      <c r="AS15" s="64">
        <f>('Approp Data'!AW16/'Tax Rev Data'!BJ15)*100</f>
        <v>9.9673637999916416</v>
      </c>
      <c r="AT15" s="64">
        <f>('Approp Data'!AX16/'Tax Rev Data'!BK15)*100</f>
        <v>10.302302324014489</v>
      </c>
      <c r="AU15" s="64">
        <f>('Approp Data'!AY16/'Tax Rev Data'!BL15)*100</f>
        <v>10.245978466258086</v>
      </c>
      <c r="AV15" s="64">
        <f>('Approp Data'!BC16/'Tax Rev Data'!BM15)*100</f>
        <v>10.471059204173141</v>
      </c>
      <c r="AW15" s="64">
        <f>('Approp Data'!BG16/'Tax Rev Data'!BN15)*100</f>
        <v>10.614784632055745</v>
      </c>
      <c r="AX15" s="64">
        <f>('Approp Data'!BK16/'Tax Rev Data'!BO15)*100</f>
        <v>10.055784288845844</v>
      </c>
      <c r="AY15" s="64">
        <f>('Approp Data'!BQ16/'Tax Rev Data'!BP15)*100</f>
        <v>9.4609406969234637</v>
      </c>
      <c r="AZ15" s="64">
        <f>('Approp Data'!BR16/'Tax Rev Data'!BQ15)*100</f>
        <v>9.4851990300797695</v>
      </c>
      <c r="BA15" s="64">
        <f>('Approp Data'!BS16/'Tax Rev Data'!BR15)*100</f>
        <v>9.6866939256230715</v>
      </c>
      <c r="BB15" s="64">
        <f>('Approp Data'!BT16/'Tax Rev Data'!BS15)*100</f>
        <v>9.3788814683414401</v>
      </c>
      <c r="BC15" s="64">
        <f>('Approp Data'!BU16/'Tax Rev Data'!BT15)*100</f>
        <v>9.4931277336834015</v>
      </c>
      <c r="BD15" s="64">
        <f>('Approp Data'!BV16/'Tax Rev Data'!BU15)*100</f>
        <v>9.2204059344081735</v>
      </c>
      <c r="BE15" s="64">
        <f>('Approp Data'!BW16/'Tax Rev Data'!BV15)*100</f>
        <v>9.2245983809631191</v>
      </c>
      <c r="BF15" s="64">
        <f>('Approp Data'!BX16/'Tax Rev Data'!BW15)*100</f>
        <v>9.2787538553932638</v>
      </c>
      <c r="BG15" s="64">
        <f>('Approp Data'!BY16/'Tax Rev Data'!BX15)*100</f>
        <v>9.029117104496974</v>
      </c>
      <c r="BH15" s="95">
        <f t="shared" si="0"/>
        <v>11.894300738153637</v>
      </c>
      <c r="BI15" s="95">
        <f t="shared" si="1"/>
        <v>9.9673637999916416</v>
      </c>
      <c r="BJ15" s="95">
        <f t="shared" si="2"/>
        <v>10.055784288845844</v>
      </c>
      <c r="BK15" s="100">
        <f t="shared" si="33"/>
        <v>24</v>
      </c>
      <c r="BL15" s="97">
        <f t="shared" si="34"/>
        <v>28</v>
      </c>
      <c r="BM15" s="130">
        <f t="shared" si="35"/>
        <v>25</v>
      </c>
      <c r="BN15" s="95">
        <f t="shared" si="36"/>
        <v>11.244856891183627</v>
      </c>
      <c r="BO15" s="95">
        <f t="shared" si="37"/>
        <v>10.302302324014489</v>
      </c>
      <c r="BP15" s="95">
        <f t="shared" si="38"/>
        <v>9.4609406969234637</v>
      </c>
      <c r="BQ15" s="100">
        <f t="shared" si="39"/>
        <v>25</v>
      </c>
      <c r="BR15" s="97">
        <f t="shared" si="40"/>
        <v>25</v>
      </c>
      <c r="BS15" s="130">
        <f t="shared" si="41"/>
        <v>25</v>
      </c>
      <c r="BT15" s="95">
        <f t="shared" si="42"/>
        <v>10.382507838566513</v>
      </c>
      <c r="BU15" s="95">
        <f t="shared" si="43"/>
        <v>10.245978466258086</v>
      </c>
      <c r="BV15" s="95">
        <f t="shared" si="44"/>
        <v>9.4851990300797695</v>
      </c>
      <c r="BW15" s="100">
        <f t="shared" si="45"/>
        <v>28</v>
      </c>
      <c r="BX15" s="97">
        <f t="shared" si="46"/>
        <v>26</v>
      </c>
      <c r="BY15" s="130">
        <f t="shared" si="47"/>
        <v>24</v>
      </c>
      <c r="BZ15" s="95">
        <f t="shared" si="48"/>
        <v>9.6939593347022779</v>
      </c>
      <c r="CA15" s="95">
        <f t="shared" si="49"/>
        <v>10.471059204173141</v>
      </c>
      <c r="CB15" s="95">
        <f t="shared" si="50"/>
        <v>9.6866939256230715</v>
      </c>
      <c r="CC15" s="100">
        <f t="shared" si="51"/>
        <v>33</v>
      </c>
      <c r="CD15" s="97">
        <f t="shared" si="52"/>
        <v>24</v>
      </c>
      <c r="CE15" s="130">
        <f t="shared" si="53"/>
        <v>24</v>
      </c>
      <c r="CF15" s="95">
        <f t="shared" si="54"/>
        <v>9.5179410071763773</v>
      </c>
      <c r="CG15" s="95">
        <f t="shared" si="55"/>
        <v>10.614784632055745</v>
      </c>
      <c r="CH15" s="203">
        <f t="shared" si="56"/>
        <v>9.3788814683414401</v>
      </c>
      <c r="CI15" s="100">
        <f t="shared" si="57"/>
        <v>34</v>
      </c>
      <c r="CJ15" s="97">
        <f t="shared" si="58"/>
        <v>26</v>
      </c>
      <c r="CK15" s="130">
        <f t="shared" si="59"/>
        <v>22</v>
      </c>
      <c r="CL15" s="95">
        <f t="shared" si="3"/>
        <v>9.9673637999916416</v>
      </c>
      <c r="CM15" s="95">
        <f t="shared" si="4"/>
        <v>10.055784288845844</v>
      </c>
      <c r="CN15" s="203">
        <f t="shared" si="5"/>
        <v>9.4931277336834015</v>
      </c>
      <c r="CO15" s="100">
        <f t="shared" si="6"/>
        <v>28</v>
      </c>
      <c r="CP15" s="97">
        <f t="shared" si="7"/>
        <v>25</v>
      </c>
      <c r="CQ15" s="130">
        <f t="shared" si="8"/>
        <v>27</v>
      </c>
      <c r="CR15" s="95">
        <f t="shared" si="9"/>
        <v>10.302302324014489</v>
      </c>
      <c r="CS15" s="95">
        <f t="shared" si="10"/>
        <v>9.4609406969234637</v>
      </c>
      <c r="CT15" s="203">
        <f t="shared" si="11"/>
        <v>9.2204059344081735</v>
      </c>
      <c r="CU15" s="100">
        <f t="shared" si="12"/>
        <v>25</v>
      </c>
      <c r="CV15" s="97">
        <f t="shared" si="13"/>
        <v>25</v>
      </c>
      <c r="CW15" s="130">
        <f t="shared" si="14"/>
        <v>27</v>
      </c>
      <c r="CX15" s="95">
        <f t="shared" si="15"/>
        <v>10.245978466258086</v>
      </c>
      <c r="CY15" s="95">
        <f t="shared" si="16"/>
        <v>9.4851990300797695</v>
      </c>
      <c r="CZ15" s="203">
        <f t="shared" si="17"/>
        <v>9.2245983809631191</v>
      </c>
      <c r="DA15" s="100">
        <f t="shared" si="18"/>
        <v>26</v>
      </c>
      <c r="DB15" s="97">
        <f t="shared" si="19"/>
        <v>24</v>
      </c>
      <c r="DC15" s="130">
        <f t="shared" si="20"/>
        <v>22</v>
      </c>
      <c r="DD15" s="95">
        <f t="shared" si="21"/>
        <v>10.471059204173141</v>
      </c>
      <c r="DE15" s="95">
        <f t="shared" si="22"/>
        <v>9.6866939256230715</v>
      </c>
      <c r="DF15" s="203">
        <f t="shared" si="23"/>
        <v>9.2787538553932638</v>
      </c>
      <c r="DG15" s="100">
        <f t="shared" si="24"/>
        <v>24</v>
      </c>
      <c r="DH15" s="97">
        <f t="shared" si="25"/>
        <v>24</v>
      </c>
      <c r="DI15" s="130">
        <f t="shared" si="26"/>
        <v>20</v>
      </c>
      <c r="DJ15" s="95">
        <f t="shared" si="27"/>
        <v>10.614784632055745</v>
      </c>
      <c r="DK15" s="95">
        <f t="shared" si="28"/>
        <v>9.3788814683414401</v>
      </c>
      <c r="DL15" s="203">
        <f t="shared" si="29"/>
        <v>9.029117104496974</v>
      </c>
      <c r="DM15" s="100">
        <f t="shared" si="30"/>
        <v>26</v>
      </c>
      <c r="DN15" s="97">
        <f t="shared" si="31"/>
        <v>22</v>
      </c>
      <c r="DO15" s="130">
        <f t="shared" si="32"/>
        <v>21</v>
      </c>
    </row>
    <row r="16" spans="1:119">
      <c r="A16" s="1" t="s">
        <v>19</v>
      </c>
      <c r="B16" s="64">
        <f>('Approp Data'!F17/'Tax Rev Data'!S16)*100</f>
        <v>8.9654519042506156</v>
      </c>
      <c r="C16" s="64">
        <f>('Approp Data'!G17/'Tax Rev Data'!T16)*100</f>
        <v>11.018854134354298</v>
      </c>
      <c r="D16" s="64">
        <f>('Approp Data'!H17/'Tax Rev Data'!U16)*100</f>
        <v>9.7374775160438762</v>
      </c>
      <c r="E16" s="64">
        <f>('Approp Data'!I17/'Tax Rev Data'!V16)*100</f>
        <v>12.775951150775011</v>
      </c>
      <c r="F16" s="64">
        <f>('Approp Data'!J17/'Tax Rev Data'!W16)*100</f>
        <v>11.925601395217418</v>
      </c>
      <c r="G16" s="64">
        <f>('Approp Data'!K17/'Tax Rev Data'!X16)*100</f>
        <v>14.822026540989706</v>
      </c>
      <c r="H16" s="64">
        <f>('Approp Data'!L17/'Tax Rev Data'!Y16)*100</f>
        <v>12.967356827093585</v>
      </c>
      <c r="I16" s="64">
        <f>('Approp Data'!M17/'Tax Rev Data'!Z16)*100</f>
        <v>14.861195458615969</v>
      </c>
      <c r="J16" s="64">
        <f>('Approp Data'!N17/'Tax Rev Data'!AA16)*100</f>
        <v>16.246713938309927</v>
      </c>
      <c r="K16" s="64">
        <f>('Approp Data'!O17/'Tax Rev Data'!AB16)*100</f>
        <v>16.506980191623772</v>
      </c>
      <c r="L16" s="64">
        <f>('Approp Data'!P17/'Tax Rev Data'!AC16)*100</f>
        <v>17.067748989103183</v>
      </c>
      <c r="M16" s="64">
        <f>('Approp Data'!Q17/'Tax Rev Data'!AD16)*100</f>
        <v>17.512726395884687</v>
      </c>
      <c r="N16" s="64">
        <f>('Approp Data'!R17/'Tax Rev Data'!AE16)*100</f>
        <v>18.731486474623459</v>
      </c>
      <c r="O16" s="64">
        <f>('Approp Data'!S17/'Tax Rev Data'!AF16)*100</f>
        <v>17.630054497284288</v>
      </c>
      <c r="P16" s="64">
        <f>('Approp Data'!T17/'Tax Rev Data'!AG16)*100</f>
        <v>19.258994832091997</v>
      </c>
      <c r="Q16" s="64">
        <f>('Approp Data'!U17/'Tax Rev Data'!AH16)*100</f>
        <v>20.019613452305769</v>
      </c>
      <c r="R16" s="64">
        <f>('Approp Data'!V17/'Tax Rev Data'!AI16)*100</f>
        <v>19.54346158153654</v>
      </c>
      <c r="S16" s="64">
        <f>('Approp Data'!W17/'Tax Rev Data'!AJ16)*100</f>
        <v>20.780853019082112</v>
      </c>
      <c r="T16" s="64">
        <f>('Approp Data'!X17/'Tax Rev Data'!AK16)*100</f>
        <v>21.528339102699491</v>
      </c>
      <c r="U16" s="64">
        <f>('Approp Data'!Y17/'Tax Rev Data'!AL16)*100</f>
        <v>19.783735385091656</v>
      </c>
      <c r="V16" s="64">
        <f>('Approp Data'!Z17/'Tax Rev Data'!AM16)*100</f>
        <v>22.471590816721346</v>
      </c>
      <c r="W16" s="64">
        <f>('Approp Data'!AA17/'Tax Rev Data'!AN16)*100</f>
        <v>19.469613234276942</v>
      </c>
      <c r="X16" s="64">
        <f>('Approp Data'!AB17/'Tax Rev Data'!AO16)*100</f>
        <v>20.517079396201584</v>
      </c>
      <c r="Y16" s="64">
        <f>('Approp Data'!AC17/'Tax Rev Data'!AP16)*100</f>
        <v>17.021222220483693</v>
      </c>
      <c r="Z16" s="64">
        <f>('Approp Data'!AD17/'Tax Rev Data'!AQ16)*100</f>
        <v>18.526202693440528</v>
      </c>
      <c r="AA16" s="64">
        <f>('Approp Data'!AE17/'Tax Rev Data'!AR16)*100</f>
        <v>20.019762455473337</v>
      </c>
      <c r="AB16" s="64">
        <f>('Approp Data'!AF17/'Tax Rev Data'!AS16)*100</f>
        <v>19.014491506145209</v>
      </c>
      <c r="AC16" s="64">
        <f>('Approp Data'!AG17/'Tax Rev Data'!AT16)*100</f>
        <v>16.631369903951622</v>
      </c>
      <c r="AD16" s="64">
        <f>('Approp Data'!AH17/'Tax Rev Data'!AU16)*100</f>
        <v>15.013515732052035</v>
      </c>
      <c r="AE16" s="64">
        <f>('Approp Data'!AI17/'Tax Rev Data'!AV16)*100</f>
        <v>17.408891625694757</v>
      </c>
      <c r="AF16" s="64">
        <f>('Approp Data'!AJ17/'Tax Rev Data'!AW16)*100</f>
        <v>15.384566396218055</v>
      </c>
      <c r="AG16" s="64">
        <f>('Approp Data'!AK17/'Tax Rev Data'!AX16)*100</f>
        <v>18.554473303496977</v>
      </c>
      <c r="AH16" s="64">
        <f>('Approp Data'!AL17/'Tax Rev Data'!AY16)*100</f>
        <v>17.423297781422988</v>
      </c>
      <c r="AI16" s="64">
        <f>('Approp Data'!AM17/'Tax Rev Data'!AZ16)*100</f>
        <v>16.458832132330254</v>
      </c>
      <c r="AJ16" s="64">
        <f>('Approp Data'!AN17/'Tax Rev Data'!BA16)*100</f>
        <v>18.129344370005196</v>
      </c>
      <c r="AK16" s="64">
        <f>('Approp Data'!AO17/'Tax Rev Data'!BB16)*100</f>
        <v>17.717594476187106</v>
      </c>
      <c r="AL16" s="64">
        <f>('Approp Data'!AP17/'Tax Rev Data'!BC16)*100</f>
        <v>19.099164965500414</v>
      </c>
      <c r="AM16" s="64">
        <f>('Approp Data'!AQ17/'Tax Rev Data'!BD16)*100</f>
        <v>17.503991218258619</v>
      </c>
      <c r="AN16" s="64">
        <f>('Approp Data'!AR17/'Tax Rev Data'!BE16)*100</f>
        <v>16.107317831148286</v>
      </c>
      <c r="AO16" s="64">
        <f>('Approp Data'!AS17/'Tax Rev Data'!BF16)*100</f>
        <v>16.181018650194918</v>
      </c>
      <c r="AP16" s="64">
        <f>('Approp Data'!AT17/'Tax Rev Data'!BG16)*100</f>
        <v>15.921985843976488</v>
      </c>
      <c r="AQ16" s="64">
        <f>('Approp Data'!AU17/'Tax Rev Data'!BH16)*100</f>
        <v>14.857710806227839</v>
      </c>
      <c r="AR16" s="64">
        <f>('Approp Data'!AV17/'Tax Rev Data'!BI16)*100</f>
        <v>14.218400092633637</v>
      </c>
      <c r="AS16" s="64">
        <f>('Approp Data'!AW17/'Tax Rev Data'!BJ16)*100</f>
        <v>14.683208620003697</v>
      </c>
      <c r="AT16" s="64">
        <f>('Approp Data'!AX17/'Tax Rev Data'!BK16)*100</f>
        <v>16.136336409397529</v>
      </c>
      <c r="AU16" s="64">
        <f>('Approp Data'!AY17/'Tax Rev Data'!BL16)*100</f>
        <v>14.509305484658993</v>
      </c>
      <c r="AV16" s="64">
        <f>('Approp Data'!BC17/'Tax Rev Data'!BM16)*100</f>
        <v>15.551321220178332</v>
      </c>
      <c r="AW16" s="64">
        <f>('Approp Data'!BG17/'Tax Rev Data'!BN16)*100</f>
        <v>14.875164497087484</v>
      </c>
      <c r="AX16" s="64">
        <f>('Approp Data'!BK17/'Tax Rev Data'!BO16)*100</f>
        <v>14.211471765725674</v>
      </c>
      <c r="AY16" s="64">
        <f>('Approp Data'!BQ17/'Tax Rev Data'!BP16)*100</f>
        <v>13.302230704126709</v>
      </c>
      <c r="AZ16" s="64">
        <f>('Approp Data'!BR17/'Tax Rev Data'!BQ16)*100</f>
        <v>13.155248587513382</v>
      </c>
      <c r="BA16" s="64">
        <f>('Approp Data'!BS17/'Tax Rev Data'!BR16)*100</f>
        <v>13.324095786990981</v>
      </c>
      <c r="BB16" s="64">
        <f>('Approp Data'!BT17/'Tax Rev Data'!BS16)*100</f>
        <v>13.138627554444348</v>
      </c>
      <c r="BC16" s="64">
        <f>('Approp Data'!BU17/'Tax Rev Data'!BT16)*100</f>
        <v>13.232718799862827</v>
      </c>
      <c r="BD16" s="64">
        <f>('Approp Data'!BV17/'Tax Rev Data'!BU16)*100</f>
        <v>11.565610030333941</v>
      </c>
      <c r="BE16" s="64">
        <f>('Approp Data'!BW17/'Tax Rev Data'!BV16)*100</f>
        <v>11.544242096040957</v>
      </c>
      <c r="BF16" s="64">
        <f>('Approp Data'!BX17/'Tax Rev Data'!BW16)*100</f>
        <v>11.616236373465521</v>
      </c>
      <c r="BG16" s="64">
        <f>('Approp Data'!BY17/'Tax Rev Data'!BX16)*100</f>
        <v>11.88882261583039</v>
      </c>
      <c r="BH16" s="95">
        <f t="shared" si="0"/>
        <v>16.107317831148286</v>
      </c>
      <c r="BI16" s="95">
        <f t="shared" si="1"/>
        <v>14.683208620003697</v>
      </c>
      <c r="BJ16" s="95">
        <f t="shared" si="2"/>
        <v>14.211471765725674</v>
      </c>
      <c r="BK16" s="100">
        <f t="shared" si="33"/>
        <v>5</v>
      </c>
      <c r="BL16" s="97">
        <f t="shared" si="34"/>
        <v>9</v>
      </c>
      <c r="BM16" s="130">
        <f t="shared" si="35"/>
        <v>7</v>
      </c>
      <c r="BN16" s="95">
        <f t="shared" si="36"/>
        <v>16.181018650194918</v>
      </c>
      <c r="BO16" s="95">
        <f t="shared" si="37"/>
        <v>16.136336409397529</v>
      </c>
      <c r="BP16" s="95">
        <f t="shared" si="38"/>
        <v>13.302230704126709</v>
      </c>
      <c r="BQ16" s="100">
        <f t="shared" si="39"/>
        <v>8</v>
      </c>
      <c r="BR16" s="97">
        <f t="shared" si="40"/>
        <v>5</v>
      </c>
      <c r="BS16" s="130">
        <f t="shared" si="41"/>
        <v>7</v>
      </c>
      <c r="BT16" s="95">
        <f t="shared" si="42"/>
        <v>15.921985843976488</v>
      </c>
      <c r="BU16" s="95">
        <f t="shared" si="43"/>
        <v>14.509305484658993</v>
      </c>
      <c r="BV16" s="95">
        <f t="shared" si="44"/>
        <v>13.155248587513382</v>
      </c>
      <c r="BW16" s="100">
        <f t="shared" si="45"/>
        <v>8</v>
      </c>
      <c r="BX16" s="97">
        <f t="shared" si="46"/>
        <v>7</v>
      </c>
      <c r="BY16" s="130">
        <f t="shared" si="47"/>
        <v>9</v>
      </c>
      <c r="BZ16" s="95">
        <f t="shared" si="48"/>
        <v>14.857710806227839</v>
      </c>
      <c r="CA16" s="95">
        <f t="shared" si="49"/>
        <v>15.551321220178332</v>
      </c>
      <c r="CB16" s="95">
        <f t="shared" si="50"/>
        <v>13.324095786990981</v>
      </c>
      <c r="CC16" s="100">
        <f t="shared" si="51"/>
        <v>11</v>
      </c>
      <c r="CD16" s="97">
        <f t="shared" si="52"/>
        <v>6</v>
      </c>
      <c r="CE16" s="130">
        <f t="shared" si="53"/>
        <v>10</v>
      </c>
      <c r="CF16" s="95">
        <f t="shared" si="54"/>
        <v>14.218400092633637</v>
      </c>
      <c r="CG16" s="95">
        <f t="shared" si="55"/>
        <v>14.875164497087484</v>
      </c>
      <c r="CH16" s="203">
        <f t="shared" si="56"/>
        <v>13.138627554444348</v>
      </c>
      <c r="CI16" s="100">
        <f t="shared" si="57"/>
        <v>13</v>
      </c>
      <c r="CJ16" s="97">
        <f t="shared" si="58"/>
        <v>9</v>
      </c>
      <c r="CK16" s="130">
        <f t="shared" si="59"/>
        <v>10</v>
      </c>
      <c r="CL16" s="95">
        <f t="shared" si="3"/>
        <v>14.683208620003697</v>
      </c>
      <c r="CM16" s="95">
        <f t="shared" si="4"/>
        <v>14.211471765725674</v>
      </c>
      <c r="CN16" s="203">
        <f t="shared" si="5"/>
        <v>13.232718799862827</v>
      </c>
      <c r="CO16" s="100">
        <f t="shared" si="6"/>
        <v>9</v>
      </c>
      <c r="CP16" s="97">
        <f t="shared" si="7"/>
        <v>7</v>
      </c>
      <c r="CQ16" s="130">
        <f t="shared" si="8"/>
        <v>11</v>
      </c>
      <c r="CR16" s="95">
        <f t="shared" si="9"/>
        <v>16.136336409397529</v>
      </c>
      <c r="CS16" s="95">
        <f t="shared" si="10"/>
        <v>13.302230704126709</v>
      </c>
      <c r="CT16" s="203">
        <f t="shared" si="11"/>
        <v>11.565610030333941</v>
      </c>
      <c r="CU16" s="100">
        <f t="shared" si="12"/>
        <v>5</v>
      </c>
      <c r="CV16" s="97">
        <f t="shared" si="13"/>
        <v>7</v>
      </c>
      <c r="CW16" s="130">
        <f t="shared" si="14"/>
        <v>13</v>
      </c>
      <c r="CX16" s="95">
        <f t="shared" si="15"/>
        <v>14.509305484658993</v>
      </c>
      <c r="CY16" s="95">
        <f t="shared" si="16"/>
        <v>13.155248587513382</v>
      </c>
      <c r="CZ16" s="203">
        <f t="shared" si="17"/>
        <v>11.544242096040957</v>
      </c>
      <c r="DA16" s="100">
        <f t="shared" si="18"/>
        <v>7</v>
      </c>
      <c r="DB16" s="97">
        <f t="shared" si="19"/>
        <v>9</v>
      </c>
      <c r="DC16" s="130">
        <f t="shared" si="20"/>
        <v>13</v>
      </c>
      <c r="DD16" s="95">
        <f t="shared" si="21"/>
        <v>15.551321220178332</v>
      </c>
      <c r="DE16" s="95">
        <f t="shared" si="22"/>
        <v>13.324095786990981</v>
      </c>
      <c r="DF16" s="203">
        <f t="shared" si="23"/>
        <v>11.616236373465521</v>
      </c>
      <c r="DG16" s="100">
        <f t="shared" si="24"/>
        <v>6</v>
      </c>
      <c r="DH16" s="97">
        <f t="shared" si="25"/>
        <v>10</v>
      </c>
      <c r="DI16" s="130">
        <f t="shared" si="26"/>
        <v>13</v>
      </c>
      <c r="DJ16" s="95">
        <f t="shared" si="27"/>
        <v>14.875164497087484</v>
      </c>
      <c r="DK16" s="95">
        <f t="shared" si="28"/>
        <v>13.138627554444348</v>
      </c>
      <c r="DL16" s="203">
        <f t="shared" si="29"/>
        <v>11.88882261583039</v>
      </c>
      <c r="DM16" s="100">
        <f t="shared" si="30"/>
        <v>9</v>
      </c>
      <c r="DN16" s="97">
        <f t="shared" si="31"/>
        <v>10</v>
      </c>
      <c r="DO16" s="130">
        <f t="shared" si="32"/>
        <v>13</v>
      </c>
    </row>
    <row r="17" spans="1:119" s="213" customFormat="1">
      <c r="A17" s="109" t="s">
        <v>20</v>
      </c>
      <c r="B17" s="207">
        <f>('Approp Data'!F18/'Tax Rev Data'!S17)*100</f>
        <v>7.9462952233536264</v>
      </c>
      <c r="C17" s="207">
        <f>('Approp Data'!G18/'Tax Rev Data'!T17)*100</f>
        <v>8.2443274263226662</v>
      </c>
      <c r="D17" s="207">
        <f>('Approp Data'!H18/'Tax Rev Data'!U17)*100</f>
        <v>11.091702041391697</v>
      </c>
      <c r="E17" s="207">
        <f>('Approp Data'!I18/'Tax Rev Data'!V17)*100</f>
        <v>10.451198179400608</v>
      </c>
      <c r="F17" s="207">
        <f>('Approp Data'!J18/'Tax Rev Data'!W17)*100</f>
        <v>12.673781271113057</v>
      </c>
      <c r="G17" s="207">
        <f>('Approp Data'!K18/'Tax Rev Data'!X17)*100</f>
        <v>12.723842187929826</v>
      </c>
      <c r="H17" s="207">
        <f>('Approp Data'!L18/'Tax Rev Data'!Y17)*100</f>
        <v>17.426364544042599</v>
      </c>
      <c r="I17" s="207">
        <f>('Approp Data'!M18/'Tax Rev Data'!Z17)*100</f>
        <v>14.78138495404211</v>
      </c>
      <c r="J17" s="207">
        <f>('Approp Data'!N18/'Tax Rev Data'!AA17)*100</f>
        <v>17.231340026862526</v>
      </c>
      <c r="K17" s="207">
        <f>('Approp Data'!O18/'Tax Rev Data'!AB17)*100</f>
        <v>15.298154728452722</v>
      </c>
      <c r="L17" s="207">
        <f>('Approp Data'!P18/'Tax Rev Data'!AC17)*100</f>
        <v>17.322443670307948</v>
      </c>
      <c r="M17" s="207">
        <f>('Approp Data'!Q18/'Tax Rev Data'!AD17)*100</f>
        <v>19.334899218515162</v>
      </c>
      <c r="N17" s="207">
        <f>('Approp Data'!R18/'Tax Rev Data'!AE17)*100</f>
        <v>19.403611795163226</v>
      </c>
      <c r="O17" s="207">
        <f>('Approp Data'!S18/'Tax Rev Data'!AF17)*100</f>
        <v>19.805179831947459</v>
      </c>
      <c r="P17" s="207">
        <f>('Approp Data'!T18/'Tax Rev Data'!AG17)*100</f>
        <v>19.549308531604591</v>
      </c>
      <c r="Q17" s="207">
        <f>('Approp Data'!U18/'Tax Rev Data'!AH17)*100</f>
        <v>20.006732000811215</v>
      </c>
      <c r="R17" s="207">
        <f>('Approp Data'!V18/'Tax Rev Data'!AI17)*100</f>
        <v>19.904073201046614</v>
      </c>
      <c r="S17" s="207">
        <f>('Approp Data'!W18/'Tax Rev Data'!AJ17)*100</f>
        <v>20.54660957383151</v>
      </c>
      <c r="T17" s="207">
        <f>('Approp Data'!X18/'Tax Rev Data'!AK17)*100</f>
        <v>22.106253508450301</v>
      </c>
      <c r="U17" s="207">
        <f>('Approp Data'!Y18/'Tax Rev Data'!AL17)*100</f>
        <v>20.93471432321865</v>
      </c>
      <c r="V17" s="207">
        <f>('Approp Data'!Z18/'Tax Rev Data'!AM17)*100</f>
        <v>21.46364494572018</v>
      </c>
      <c r="W17" s="207">
        <f>('Approp Data'!AA18/'Tax Rev Data'!AN17)*100</f>
        <v>20.714811257326058</v>
      </c>
      <c r="X17" s="207">
        <f>('Approp Data'!AB18/'Tax Rev Data'!AO17)*100</f>
        <v>20.754463619252238</v>
      </c>
      <c r="Y17" s="207">
        <f>('Approp Data'!AC18/'Tax Rev Data'!AP17)*100</f>
        <v>21.006826519657832</v>
      </c>
      <c r="Z17" s="207">
        <f>('Approp Data'!AD18/'Tax Rev Data'!AQ17)*100</f>
        <v>20.46491494812993</v>
      </c>
      <c r="AA17" s="207">
        <f>('Approp Data'!AE18/'Tax Rev Data'!AR17)*100</f>
        <v>19.429980488272506</v>
      </c>
      <c r="AB17" s="207">
        <f>('Approp Data'!AF18/'Tax Rev Data'!AS17)*100</f>
        <v>19.791545812006937</v>
      </c>
      <c r="AC17" s="207">
        <f>('Approp Data'!AG18/'Tax Rev Data'!AT17)*100</f>
        <v>18.872582770409231</v>
      </c>
      <c r="AD17" s="207">
        <f>('Approp Data'!AH18/'Tax Rev Data'!AU17)*100</f>
        <v>18.417606120119341</v>
      </c>
      <c r="AE17" s="207">
        <f>('Approp Data'!AI18/'Tax Rev Data'!AV17)*100</f>
        <v>17.113986171857086</v>
      </c>
      <c r="AF17" s="207">
        <f>('Approp Data'!AJ18/'Tax Rev Data'!AW17)*100</f>
        <v>16.713205611985764</v>
      </c>
      <c r="AG17" s="207">
        <f>('Approp Data'!AK18/'Tax Rev Data'!AX17)*100</f>
        <v>16.383473085771872</v>
      </c>
      <c r="AH17" s="207">
        <f>('Approp Data'!AL18/'Tax Rev Data'!AY17)*100</f>
        <v>15.392587281635089</v>
      </c>
      <c r="AI17" s="207">
        <f>('Approp Data'!AM18/'Tax Rev Data'!AZ17)*100</f>
        <v>15.586293852765094</v>
      </c>
      <c r="AJ17" s="207">
        <f>('Approp Data'!AN18/'Tax Rev Data'!BA17)*100</f>
        <v>15.831049820246552</v>
      </c>
      <c r="AK17" s="207">
        <f>('Approp Data'!AO18/'Tax Rev Data'!BB17)*100</f>
        <v>15.501521115581857</v>
      </c>
      <c r="AL17" s="207">
        <f>('Approp Data'!AP18/'Tax Rev Data'!BC17)*100</f>
        <v>15.726494625282639</v>
      </c>
      <c r="AM17" s="207">
        <f>('Approp Data'!AQ18/'Tax Rev Data'!BD17)*100</f>
        <v>15.660650015611752</v>
      </c>
      <c r="AN17" s="207">
        <f>('Approp Data'!AR18/'Tax Rev Data'!BE17)*100</f>
        <v>15.658305365320075</v>
      </c>
      <c r="AO17" s="207">
        <f>('Approp Data'!AS18/'Tax Rev Data'!BF17)*100</f>
        <v>15.766243776454775</v>
      </c>
      <c r="AP17" s="207">
        <f>('Approp Data'!AT18/'Tax Rev Data'!BG17)*100</f>
        <v>15.615039766794018</v>
      </c>
      <c r="AQ17" s="207">
        <f>('Approp Data'!AU18/'Tax Rev Data'!BH17)*100</f>
        <v>16.51634818115501</v>
      </c>
      <c r="AR17" s="207">
        <f>('Approp Data'!AV18/'Tax Rev Data'!BI17)*100</f>
        <v>16.430118406933019</v>
      </c>
      <c r="AS17" s="207">
        <f>('Approp Data'!AW18/'Tax Rev Data'!BJ17)*100</f>
        <v>16.824584769660117</v>
      </c>
      <c r="AT17" s="207">
        <f>('Approp Data'!AX18/'Tax Rev Data'!BK17)*100</f>
        <v>16.969299814202561</v>
      </c>
      <c r="AU17" s="207">
        <f>('Approp Data'!AY18/'Tax Rev Data'!BL17)*100</f>
        <v>16.040470962286424</v>
      </c>
      <c r="AV17" s="207">
        <f>('Approp Data'!BC18/'Tax Rev Data'!BM17)*100</f>
        <v>18.360123675420375</v>
      </c>
      <c r="AW17" s="207">
        <f>('Approp Data'!BG18/'Tax Rev Data'!BN17)*100</f>
        <v>18.350570772178202</v>
      </c>
      <c r="AX17" s="207">
        <f>('Approp Data'!BK18/'Tax Rev Data'!BO17)*100</f>
        <v>17.471122962980949</v>
      </c>
      <c r="AY17" s="207">
        <f>('Approp Data'!BQ18/'Tax Rev Data'!BP17)*100</f>
        <v>16.517462496696158</v>
      </c>
      <c r="AZ17" s="207">
        <f>('Approp Data'!BR18/'Tax Rev Data'!BQ17)*100</f>
        <v>15.220210939838303</v>
      </c>
      <c r="BA17" s="207">
        <f>('Approp Data'!BS18/'Tax Rev Data'!BR17)*100</f>
        <v>15.925411541115261</v>
      </c>
      <c r="BB17" s="207">
        <f>('Approp Data'!BT18/'Tax Rev Data'!BS17)*100</f>
        <v>15.284604617296459</v>
      </c>
      <c r="BC17" s="207">
        <f>('Approp Data'!BU18/'Tax Rev Data'!BT17)*100</f>
        <v>15.198043812326404</v>
      </c>
      <c r="BD17" s="207">
        <f>('Approp Data'!BV18/'Tax Rev Data'!BU17)*100</f>
        <v>15.216983121844386</v>
      </c>
      <c r="BE17" s="207">
        <f>('Approp Data'!BW18/'Tax Rev Data'!BV17)*100</f>
        <v>15.500054810727265</v>
      </c>
      <c r="BF17" s="207">
        <f>('Approp Data'!BX18/'Tax Rev Data'!BW17)*100</f>
        <v>14.865325697355209</v>
      </c>
      <c r="BG17" s="207">
        <f>('Approp Data'!BY18/'Tax Rev Data'!BX17)*100</f>
        <v>15.594116484019594</v>
      </c>
      <c r="BH17" s="208">
        <f t="shared" si="0"/>
        <v>15.658305365320075</v>
      </c>
      <c r="BI17" s="208">
        <f t="shared" si="1"/>
        <v>16.824584769660117</v>
      </c>
      <c r="BJ17" s="208">
        <f t="shared" si="2"/>
        <v>17.471122962980949</v>
      </c>
      <c r="BK17" s="209">
        <f t="shared" si="33"/>
        <v>6</v>
      </c>
      <c r="BL17" s="210">
        <f t="shared" si="34"/>
        <v>3</v>
      </c>
      <c r="BM17" s="211">
        <f t="shared" si="35"/>
        <v>1</v>
      </c>
      <c r="BN17" s="208">
        <f t="shared" si="36"/>
        <v>15.766243776454775</v>
      </c>
      <c r="BO17" s="208">
        <f t="shared" si="37"/>
        <v>16.969299814202561</v>
      </c>
      <c r="BP17" s="208">
        <f t="shared" si="38"/>
        <v>16.517462496696158</v>
      </c>
      <c r="BQ17" s="209">
        <f t="shared" si="39"/>
        <v>9</v>
      </c>
      <c r="BR17" s="210">
        <f t="shared" si="40"/>
        <v>3</v>
      </c>
      <c r="BS17" s="211">
        <f t="shared" si="41"/>
        <v>2</v>
      </c>
      <c r="BT17" s="208">
        <f t="shared" si="42"/>
        <v>15.615039766794018</v>
      </c>
      <c r="BU17" s="208">
        <f t="shared" si="43"/>
        <v>16.040470962286424</v>
      </c>
      <c r="BV17" s="208">
        <f t="shared" si="44"/>
        <v>15.220210939838303</v>
      </c>
      <c r="BW17" s="209">
        <f t="shared" si="45"/>
        <v>9</v>
      </c>
      <c r="BX17" s="210">
        <f t="shared" si="46"/>
        <v>4</v>
      </c>
      <c r="BY17" s="211">
        <f t="shared" si="47"/>
        <v>5</v>
      </c>
      <c r="BZ17" s="208">
        <f t="shared" si="48"/>
        <v>16.51634818115501</v>
      </c>
      <c r="CA17" s="208">
        <f t="shared" si="49"/>
        <v>18.360123675420375</v>
      </c>
      <c r="CB17" s="208">
        <f t="shared" si="50"/>
        <v>15.925411541115261</v>
      </c>
      <c r="CC17" s="209">
        <f t="shared" si="51"/>
        <v>7</v>
      </c>
      <c r="CD17" s="210">
        <f t="shared" si="52"/>
        <v>2</v>
      </c>
      <c r="CE17" s="211">
        <f t="shared" si="53"/>
        <v>2</v>
      </c>
      <c r="CF17" s="208">
        <f t="shared" si="54"/>
        <v>16.430118406933019</v>
      </c>
      <c r="CG17" s="208">
        <f t="shared" si="55"/>
        <v>18.350570772178202</v>
      </c>
      <c r="CH17" s="212">
        <f t="shared" si="56"/>
        <v>15.284604617296459</v>
      </c>
      <c r="CI17" s="209">
        <f t="shared" si="57"/>
        <v>5</v>
      </c>
      <c r="CJ17" s="210">
        <f t="shared" si="58"/>
        <v>3</v>
      </c>
      <c r="CK17" s="211">
        <f t="shared" si="59"/>
        <v>5</v>
      </c>
      <c r="CL17" s="208">
        <f t="shared" si="3"/>
        <v>16.824584769660117</v>
      </c>
      <c r="CM17" s="208">
        <f t="shared" si="4"/>
        <v>17.471122962980949</v>
      </c>
      <c r="CN17" s="212">
        <f t="shared" si="5"/>
        <v>15.198043812326404</v>
      </c>
      <c r="CO17" s="209">
        <f t="shared" si="6"/>
        <v>3</v>
      </c>
      <c r="CP17" s="210">
        <f t="shared" si="7"/>
        <v>1</v>
      </c>
      <c r="CQ17" s="211">
        <f t="shared" si="8"/>
        <v>5</v>
      </c>
      <c r="CR17" s="208">
        <f t="shared" si="9"/>
        <v>16.969299814202561</v>
      </c>
      <c r="CS17" s="208">
        <f t="shared" si="10"/>
        <v>16.517462496696158</v>
      </c>
      <c r="CT17" s="212">
        <f t="shared" si="11"/>
        <v>15.216983121844386</v>
      </c>
      <c r="CU17" s="209">
        <f t="shared" si="12"/>
        <v>3</v>
      </c>
      <c r="CV17" s="210">
        <f t="shared" si="13"/>
        <v>2</v>
      </c>
      <c r="CW17" s="211">
        <f t="shared" si="14"/>
        <v>5</v>
      </c>
      <c r="CX17" s="208">
        <f t="shared" si="15"/>
        <v>16.040470962286424</v>
      </c>
      <c r="CY17" s="208">
        <f t="shared" si="16"/>
        <v>15.220210939838303</v>
      </c>
      <c r="CZ17" s="212">
        <f t="shared" si="17"/>
        <v>15.500054810727265</v>
      </c>
      <c r="DA17" s="209">
        <f t="shared" si="18"/>
        <v>4</v>
      </c>
      <c r="DB17" s="210">
        <f t="shared" si="19"/>
        <v>5</v>
      </c>
      <c r="DC17" s="211">
        <f t="shared" si="20"/>
        <v>5</v>
      </c>
      <c r="DD17" s="208">
        <f t="shared" si="21"/>
        <v>18.360123675420375</v>
      </c>
      <c r="DE17" s="208">
        <f t="shared" si="22"/>
        <v>15.925411541115261</v>
      </c>
      <c r="DF17" s="212">
        <f t="shared" si="23"/>
        <v>14.865325697355209</v>
      </c>
      <c r="DG17" s="209">
        <f t="shared" si="24"/>
        <v>2</v>
      </c>
      <c r="DH17" s="210">
        <f t="shared" si="25"/>
        <v>2</v>
      </c>
      <c r="DI17" s="211">
        <f t="shared" si="26"/>
        <v>5</v>
      </c>
      <c r="DJ17" s="208">
        <f t="shared" si="27"/>
        <v>18.350570772178202</v>
      </c>
      <c r="DK17" s="208">
        <f t="shared" si="28"/>
        <v>15.284604617296459</v>
      </c>
      <c r="DL17" s="212">
        <f t="shared" si="29"/>
        <v>15.594116484019594</v>
      </c>
      <c r="DM17" s="209">
        <f t="shared" si="30"/>
        <v>3</v>
      </c>
      <c r="DN17" s="210">
        <f t="shared" si="31"/>
        <v>5</v>
      </c>
      <c r="DO17" s="211">
        <f t="shared" si="32"/>
        <v>3</v>
      </c>
    </row>
    <row r="18" spans="1:119">
      <c r="A18" s="1" t="s">
        <v>21</v>
      </c>
      <c r="B18" s="64">
        <f>('Approp Data'!F19/'Tax Rev Data'!S18)*100</f>
        <v>10.40796230084152</v>
      </c>
      <c r="C18" s="64">
        <f>('Approp Data'!G19/'Tax Rev Data'!T18)*100</f>
        <v>10.084061434371586</v>
      </c>
      <c r="D18" s="64">
        <f>('Approp Data'!H19/'Tax Rev Data'!U18)*100</f>
        <v>11.708723582169695</v>
      </c>
      <c r="E18" s="64">
        <f>('Approp Data'!I19/'Tax Rev Data'!V18)*100</f>
        <v>10.770893093734323</v>
      </c>
      <c r="F18" s="64">
        <f>('Approp Data'!J19/'Tax Rev Data'!W18)*100</f>
        <v>11.684412637458545</v>
      </c>
      <c r="G18" s="64">
        <f>('Approp Data'!K19/'Tax Rev Data'!X18)*100</f>
        <v>12.364386599360937</v>
      </c>
      <c r="H18" s="64">
        <f>('Approp Data'!L19/'Tax Rev Data'!Y18)*100</f>
        <v>12.601944295140107</v>
      </c>
      <c r="I18" s="64">
        <f>('Approp Data'!M19/'Tax Rev Data'!Z18)*100</f>
        <v>13.834713146831144</v>
      </c>
      <c r="J18" s="64">
        <f>('Approp Data'!N19/'Tax Rev Data'!AA18)*100</f>
        <v>14.665993736573752</v>
      </c>
      <c r="K18" s="64">
        <f>('Approp Data'!O19/'Tax Rev Data'!AB18)*100</f>
        <v>12.584369326292737</v>
      </c>
      <c r="L18" s="64">
        <f>('Approp Data'!P19/'Tax Rev Data'!AC18)*100</f>
        <v>13.895331424445818</v>
      </c>
      <c r="M18" s="64">
        <f>('Approp Data'!Q19/'Tax Rev Data'!AD18)*100</f>
        <v>13.629196344283507</v>
      </c>
      <c r="N18" s="64">
        <f>('Approp Data'!R19/'Tax Rev Data'!AE18)*100</f>
        <v>14.445054230057652</v>
      </c>
      <c r="O18" s="64">
        <f>('Approp Data'!S19/'Tax Rev Data'!AF18)*100</f>
        <v>15.222881411852216</v>
      </c>
      <c r="P18" s="64">
        <f>('Approp Data'!T19/'Tax Rev Data'!AG18)*100</f>
        <v>15.2116769095698</v>
      </c>
      <c r="Q18" s="64">
        <f>('Approp Data'!U19/'Tax Rev Data'!AH18)*100</f>
        <v>14.944871330963579</v>
      </c>
      <c r="R18" s="64">
        <f>('Approp Data'!V19/'Tax Rev Data'!AI18)*100</f>
        <v>15.094945768834462</v>
      </c>
      <c r="S18" s="64">
        <f>('Approp Data'!W19/'Tax Rev Data'!AJ18)*100</f>
        <v>15.268765863908776</v>
      </c>
      <c r="T18" s="64">
        <f>('Approp Data'!X19/'Tax Rev Data'!AK18)*100</f>
        <v>14.583904499264428</v>
      </c>
      <c r="U18" s="64">
        <f>('Approp Data'!Y19/'Tax Rev Data'!AL18)*100</f>
        <v>14.12791100509928</v>
      </c>
      <c r="V18" s="64">
        <f>('Approp Data'!Z19/'Tax Rev Data'!AM18)*100</f>
        <v>14.839304766139113</v>
      </c>
      <c r="W18" s="64">
        <f>('Approp Data'!AA19/'Tax Rev Data'!AN18)*100</f>
        <v>13.809903226206346</v>
      </c>
      <c r="X18" s="64">
        <f>('Approp Data'!AB19/'Tax Rev Data'!AO18)*100</f>
        <v>14.281081893131899</v>
      </c>
      <c r="Y18" s="64">
        <f>('Approp Data'!AC19/'Tax Rev Data'!AP18)*100</f>
        <v>12.964111754434335</v>
      </c>
      <c r="Z18" s="64">
        <f>('Approp Data'!AD19/'Tax Rev Data'!AQ18)*100</f>
        <v>14.663269384295162</v>
      </c>
      <c r="AA18" s="64">
        <f>('Approp Data'!AE19/'Tax Rev Data'!AR18)*100</f>
        <v>13.180301910559505</v>
      </c>
      <c r="AB18" s="64">
        <f>('Approp Data'!AF19/'Tax Rev Data'!AS18)*100</f>
        <v>13.678738476113244</v>
      </c>
      <c r="AC18" s="64">
        <f>('Approp Data'!AG19/'Tax Rev Data'!AT18)*100</f>
        <v>14.369895356699827</v>
      </c>
      <c r="AD18" s="64">
        <f>('Approp Data'!AH19/'Tax Rev Data'!AU18)*100</f>
        <v>14.041328487811318</v>
      </c>
      <c r="AE18" s="64">
        <f>('Approp Data'!AI19/'Tax Rev Data'!AV18)*100</f>
        <v>14.807217114726374</v>
      </c>
      <c r="AF18" s="64">
        <f>('Approp Data'!AJ19/'Tax Rev Data'!AW18)*100</f>
        <v>13.143957901457352</v>
      </c>
      <c r="AG18" s="64">
        <f>('Approp Data'!AK19/'Tax Rev Data'!AX18)*100</f>
        <v>12.689566620089881</v>
      </c>
      <c r="AH18" s="64">
        <f>('Approp Data'!AL19/'Tax Rev Data'!AY18)*100</f>
        <v>12.464295523363379</v>
      </c>
      <c r="AI18" s="64">
        <f>('Approp Data'!AM19/'Tax Rev Data'!AZ18)*100</f>
        <v>13.355168214049975</v>
      </c>
      <c r="AJ18" s="64">
        <f>('Approp Data'!AN19/'Tax Rev Data'!BA18)*100</f>
        <v>13.160966454379627</v>
      </c>
      <c r="AK18" s="64">
        <f>('Approp Data'!AO19/'Tax Rev Data'!BB18)*100</f>
        <v>13.685595215389895</v>
      </c>
      <c r="AL18" s="64">
        <f>('Approp Data'!AP19/'Tax Rev Data'!BC18)*100</f>
        <v>13.670154794921096</v>
      </c>
      <c r="AM18" s="64">
        <f>('Approp Data'!AQ19/'Tax Rev Data'!BD18)*100</f>
        <v>13.512877177517483</v>
      </c>
      <c r="AN18" s="64">
        <f>('Approp Data'!AR19/'Tax Rev Data'!BE18)*100</f>
        <v>12.556731508232632</v>
      </c>
      <c r="AO18" s="64">
        <f>('Approp Data'!AS19/'Tax Rev Data'!BF18)*100</f>
        <v>12.402043392348514</v>
      </c>
      <c r="AP18" s="64">
        <f>('Approp Data'!AT19/'Tax Rev Data'!BG18)*100</f>
        <v>12.523967622797874</v>
      </c>
      <c r="AQ18" s="64">
        <f>('Approp Data'!AU19/'Tax Rev Data'!BH18)*100</f>
        <v>12.24695106191921</v>
      </c>
      <c r="AR18" s="64">
        <f>('Approp Data'!AV19/'Tax Rev Data'!BI18)*100</f>
        <v>12.98346939727629</v>
      </c>
      <c r="AS18" s="64">
        <f>('Approp Data'!AW19/'Tax Rev Data'!BJ18)*100</f>
        <v>13.218634924671454</v>
      </c>
      <c r="AT18" s="64">
        <f>('Approp Data'!AX19/'Tax Rev Data'!BK18)*100</f>
        <v>13.498818559823736</v>
      </c>
      <c r="AU18" s="64">
        <f>('Approp Data'!AY19/'Tax Rev Data'!BL18)*100</f>
        <v>12.941861260150004</v>
      </c>
      <c r="AV18" s="64">
        <f>('Approp Data'!BC19/'Tax Rev Data'!BM18)*100</f>
        <v>13.156255980588059</v>
      </c>
      <c r="AW18" s="64">
        <f>('Approp Data'!BG19/'Tax Rev Data'!BN18)*100</f>
        <v>14.774460468489693</v>
      </c>
      <c r="AX18" s="64">
        <f>('Approp Data'!BK19/'Tax Rev Data'!BO18)*100</f>
        <v>12.848500027812356</v>
      </c>
      <c r="AY18" s="64">
        <f>('Approp Data'!BQ19/'Tax Rev Data'!BP18)*100</f>
        <v>11.839762456711602</v>
      </c>
      <c r="AZ18" s="64">
        <f>('Approp Data'!BR19/'Tax Rev Data'!BQ18)*100</f>
        <v>11.847810683336292</v>
      </c>
      <c r="BA18" s="64">
        <f>('Approp Data'!BS19/'Tax Rev Data'!BR18)*100</f>
        <v>11.528637806369602</v>
      </c>
      <c r="BB18" s="64">
        <f>('Approp Data'!BT19/'Tax Rev Data'!BS18)*100</f>
        <v>9.8576252421898403</v>
      </c>
      <c r="BC18" s="64">
        <f>('Approp Data'!BU19/'Tax Rev Data'!BT18)*100</f>
        <v>10.165893178421344</v>
      </c>
      <c r="BD18" s="64">
        <f>('Approp Data'!BV19/'Tax Rev Data'!BU18)*100</f>
        <v>9.6182497565174323</v>
      </c>
      <c r="BE18" s="64">
        <f>('Approp Data'!BW19/'Tax Rev Data'!BV18)*100</f>
        <v>8.8206108401926677</v>
      </c>
      <c r="BF18" s="64">
        <f>('Approp Data'!BX19/'Tax Rev Data'!BW18)*100</f>
        <v>7.9728442165990607</v>
      </c>
      <c r="BG18" s="64">
        <f>('Approp Data'!BY19/'Tax Rev Data'!BX18)*100</f>
        <v>8.047633083624568</v>
      </c>
      <c r="BH18" s="95">
        <f t="shared" si="0"/>
        <v>12.556731508232632</v>
      </c>
      <c r="BI18" s="95">
        <f t="shared" si="1"/>
        <v>13.218634924671454</v>
      </c>
      <c r="BJ18" s="95">
        <f t="shared" si="2"/>
        <v>12.848500027812356</v>
      </c>
      <c r="BK18" s="100">
        <f t="shared" si="33"/>
        <v>20</v>
      </c>
      <c r="BL18" s="97">
        <f t="shared" si="34"/>
        <v>13</v>
      </c>
      <c r="BM18" s="130">
        <f t="shared" si="35"/>
        <v>13</v>
      </c>
      <c r="BN18" s="95">
        <f t="shared" si="36"/>
        <v>12.402043392348514</v>
      </c>
      <c r="BO18" s="95">
        <f t="shared" si="37"/>
        <v>13.498818559823736</v>
      </c>
      <c r="BP18" s="95">
        <f t="shared" si="38"/>
        <v>11.839762456711602</v>
      </c>
      <c r="BQ18" s="100">
        <f t="shared" si="39"/>
        <v>21</v>
      </c>
      <c r="BR18" s="97">
        <f t="shared" si="40"/>
        <v>15</v>
      </c>
      <c r="BS18" s="130">
        <f t="shared" si="41"/>
        <v>14</v>
      </c>
      <c r="BT18" s="95">
        <f t="shared" si="42"/>
        <v>12.523967622797874</v>
      </c>
      <c r="BU18" s="95">
        <f t="shared" si="43"/>
        <v>12.941861260150004</v>
      </c>
      <c r="BV18" s="95">
        <f t="shared" si="44"/>
        <v>11.847810683336292</v>
      </c>
      <c r="BW18" s="100">
        <f t="shared" si="45"/>
        <v>19</v>
      </c>
      <c r="BX18" s="97">
        <f t="shared" si="46"/>
        <v>13</v>
      </c>
      <c r="BY18" s="130">
        <f t="shared" si="47"/>
        <v>13</v>
      </c>
      <c r="BZ18" s="95">
        <f t="shared" si="48"/>
        <v>12.24695106191921</v>
      </c>
      <c r="CA18" s="95">
        <f t="shared" si="49"/>
        <v>13.156255980588059</v>
      </c>
      <c r="CB18" s="95">
        <f t="shared" si="50"/>
        <v>11.528637806369602</v>
      </c>
      <c r="CC18" s="100">
        <f t="shared" si="51"/>
        <v>20</v>
      </c>
      <c r="CD18" s="97">
        <f t="shared" si="52"/>
        <v>10</v>
      </c>
      <c r="CE18" s="130">
        <f t="shared" si="53"/>
        <v>15</v>
      </c>
      <c r="CF18" s="95">
        <f t="shared" si="54"/>
        <v>12.98346939727629</v>
      </c>
      <c r="CG18" s="95">
        <f t="shared" si="55"/>
        <v>14.774460468489693</v>
      </c>
      <c r="CH18" s="203">
        <f t="shared" si="56"/>
        <v>9.8576252421898403</v>
      </c>
      <c r="CI18" s="100">
        <f t="shared" si="57"/>
        <v>19</v>
      </c>
      <c r="CJ18" s="97">
        <f t="shared" si="58"/>
        <v>10</v>
      </c>
      <c r="CK18" s="130">
        <f t="shared" si="59"/>
        <v>20</v>
      </c>
      <c r="CL18" s="95">
        <f t="shared" si="3"/>
        <v>13.218634924671454</v>
      </c>
      <c r="CM18" s="95">
        <f t="shared" si="4"/>
        <v>12.848500027812356</v>
      </c>
      <c r="CN18" s="203">
        <f t="shared" si="5"/>
        <v>10.165893178421344</v>
      </c>
      <c r="CO18" s="100">
        <f t="shared" si="6"/>
        <v>13</v>
      </c>
      <c r="CP18" s="97">
        <f t="shared" si="7"/>
        <v>13</v>
      </c>
      <c r="CQ18" s="130">
        <f t="shared" si="8"/>
        <v>20</v>
      </c>
      <c r="CR18" s="95">
        <f t="shared" si="9"/>
        <v>13.498818559823736</v>
      </c>
      <c r="CS18" s="95">
        <f t="shared" si="10"/>
        <v>11.839762456711602</v>
      </c>
      <c r="CT18" s="203">
        <f t="shared" si="11"/>
        <v>9.6182497565174323</v>
      </c>
      <c r="CU18" s="100">
        <f t="shared" si="12"/>
        <v>15</v>
      </c>
      <c r="CV18" s="97">
        <f t="shared" si="13"/>
        <v>14</v>
      </c>
      <c r="CW18" s="130">
        <f t="shared" si="14"/>
        <v>23</v>
      </c>
      <c r="CX18" s="95">
        <f t="shared" si="15"/>
        <v>12.941861260150004</v>
      </c>
      <c r="CY18" s="95">
        <f t="shared" si="16"/>
        <v>11.847810683336292</v>
      </c>
      <c r="CZ18" s="203">
        <f t="shared" si="17"/>
        <v>8.8206108401926677</v>
      </c>
      <c r="DA18" s="100">
        <f t="shared" si="18"/>
        <v>13</v>
      </c>
      <c r="DB18" s="97">
        <f t="shared" si="19"/>
        <v>13</v>
      </c>
      <c r="DC18" s="130">
        <f t="shared" si="20"/>
        <v>25</v>
      </c>
      <c r="DD18" s="95">
        <f t="shared" si="21"/>
        <v>13.156255980588059</v>
      </c>
      <c r="DE18" s="95">
        <f t="shared" si="22"/>
        <v>11.528637806369602</v>
      </c>
      <c r="DF18" s="203">
        <f t="shared" si="23"/>
        <v>7.9728442165990607</v>
      </c>
      <c r="DG18" s="100">
        <f t="shared" si="24"/>
        <v>10</v>
      </c>
      <c r="DH18" s="97">
        <f t="shared" si="25"/>
        <v>15</v>
      </c>
      <c r="DI18" s="130">
        <f t="shared" si="26"/>
        <v>30</v>
      </c>
      <c r="DJ18" s="95">
        <f t="shared" si="27"/>
        <v>14.774460468489693</v>
      </c>
      <c r="DK18" s="95">
        <f t="shared" si="28"/>
        <v>9.8576252421898403</v>
      </c>
      <c r="DL18" s="203">
        <f t="shared" si="29"/>
        <v>8.047633083624568</v>
      </c>
      <c r="DM18" s="100">
        <f t="shared" si="30"/>
        <v>10</v>
      </c>
      <c r="DN18" s="97">
        <f t="shared" si="31"/>
        <v>20</v>
      </c>
      <c r="DO18" s="130">
        <f t="shared" si="32"/>
        <v>32</v>
      </c>
    </row>
    <row r="19" spans="1:119">
      <c r="A19" s="1" t="s">
        <v>22</v>
      </c>
      <c r="B19" s="64">
        <f>('Approp Data'!F20/'Tax Rev Data'!S19)*100</f>
        <v>6.5738153121426253</v>
      </c>
      <c r="C19" s="64">
        <f>('Approp Data'!G20/'Tax Rev Data'!T19)*100</f>
        <v>6.8994630253032776</v>
      </c>
      <c r="D19" s="64">
        <f>('Approp Data'!H20/'Tax Rev Data'!U19)*100</f>
        <v>6.9155260879118039</v>
      </c>
      <c r="E19" s="64">
        <f>('Approp Data'!I20/'Tax Rev Data'!V19)*100</f>
        <v>7.6504376215228449</v>
      </c>
      <c r="F19" s="64">
        <f>('Approp Data'!J20/'Tax Rev Data'!W19)*100</f>
        <v>8.8803996028226884</v>
      </c>
      <c r="G19" s="64">
        <f>('Approp Data'!K20/'Tax Rev Data'!X19)*100</f>
        <v>10.717793162169876</v>
      </c>
      <c r="H19" s="64">
        <f>('Approp Data'!L20/'Tax Rev Data'!Y19)*100</f>
        <v>12.574546486479516</v>
      </c>
      <c r="I19" s="64">
        <f>('Approp Data'!M20/'Tax Rev Data'!Z19)*100</f>
        <v>14.244828740541276</v>
      </c>
      <c r="J19" s="64">
        <f>('Approp Data'!N20/'Tax Rev Data'!AA19)*100</f>
        <v>14.062692932778464</v>
      </c>
      <c r="K19" s="64">
        <f>('Approp Data'!O20/'Tax Rev Data'!AB19)*100</f>
        <v>15.372315189569436</v>
      </c>
      <c r="L19" s="64">
        <f>('Approp Data'!P20/'Tax Rev Data'!AC19)*100</f>
        <v>17.620576284290877</v>
      </c>
      <c r="M19" s="64">
        <f>('Approp Data'!Q20/'Tax Rev Data'!AD19)*100</f>
        <v>20.626705415178474</v>
      </c>
      <c r="N19" s="64">
        <f>('Approp Data'!R20/'Tax Rev Data'!AE19)*100</f>
        <v>21.480982791838851</v>
      </c>
      <c r="O19" s="64">
        <f>('Approp Data'!S20/'Tax Rev Data'!AF19)*100</f>
        <v>20.167100725669915</v>
      </c>
      <c r="P19" s="64">
        <f>('Approp Data'!T20/'Tax Rev Data'!AG19)*100</f>
        <v>19.126819126819129</v>
      </c>
      <c r="Q19" s="64">
        <f>('Approp Data'!U20/'Tax Rev Data'!AH19)*100</f>
        <v>19.42708722679788</v>
      </c>
      <c r="R19" s="64">
        <f>('Approp Data'!V20/'Tax Rev Data'!AI19)*100</f>
        <v>21.038656097830028</v>
      </c>
      <c r="S19" s="64">
        <f>('Approp Data'!W20/'Tax Rev Data'!AJ19)*100</f>
        <v>20.52931708192073</v>
      </c>
      <c r="T19" s="64">
        <f>('Approp Data'!X20/'Tax Rev Data'!AK19)*100</f>
        <v>19.765325709841807</v>
      </c>
      <c r="U19" s="64">
        <f>('Approp Data'!Y20/'Tax Rev Data'!AL19)*100</f>
        <v>18.401290319287668</v>
      </c>
      <c r="V19" s="64">
        <f>('Approp Data'!Z20/'Tax Rev Data'!AM19)*100</f>
        <v>18.57727771887307</v>
      </c>
      <c r="W19" s="64">
        <f>('Approp Data'!AA20/'Tax Rev Data'!AN19)*100</f>
        <v>18.912159119402446</v>
      </c>
      <c r="X19" s="64">
        <f>('Approp Data'!AB20/'Tax Rev Data'!AO19)*100</f>
        <v>18.227449964243181</v>
      </c>
      <c r="Y19" s="64">
        <f>('Approp Data'!AC20/'Tax Rev Data'!AP19)*100</f>
        <v>17.270582995743368</v>
      </c>
      <c r="Z19" s="64">
        <f>('Approp Data'!AD20/'Tax Rev Data'!AQ19)*100</f>
        <v>16.501681314494334</v>
      </c>
      <c r="AA19" s="64">
        <f>('Approp Data'!AE20/'Tax Rev Data'!AR19)*100</f>
        <v>16.796328063694052</v>
      </c>
      <c r="AB19" s="64">
        <f>('Approp Data'!AF20/'Tax Rev Data'!AS19)*100</f>
        <v>16.471609501291894</v>
      </c>
      <c r="AC19" s="64">
        <f>('Approp Data'!AG20/'Tax Rev Data'!AT19)*100</f>
        <v>16.223534922756631</v>
      </c>
      <c r="AD19" s="64">
        <f>('Approp Data'!AH20/'Tax Rev Data'!AU19)*100</f>
        <v>15.506606047878401</v>
      </c>
      <c r="AE19" s="64">
        <f>('Approp Data'!AI20/'Tax Rev Data'!AV19)*100</f>
        <v>15.713581501715158</v>
      </c>
      <c r="AF19" s="64">
        <f>('Approp Data'!AJ20/'Tax Rev Data'!AW19)*100</f>
        <v>14.554709562375729</v>
      </c>
      <c r="AG19" s="64">
        <f>('Approp Data'!AK20/'Tax Rev Data'!AX19)*100</f>
        <v>14.472672619440322</v>
      </c>
      <c r="AH19" s="64">
        <f>('Approp Data'!AL20/'Tax Rev Data'!AY19)*100</f>
        <v>14.27592173747459</v>
      </c>
      <c r="AI19" s="64">
        <f>('Approp Data'!AM20/'Tax Rev Data'!AZ19)*100</f>
        <v>13.887351423831721</v>
      </c>
      <c r="AJ19" s="64">
        <f>('Approp Data'!AN20/'Tax Rev Data'!BA19)*100</f>
        <v>14.119528480629247</v>
      </c>
      <c r="AK19" s="64">
        <f>('Approp Data'!AO20/'Tax Rev Data'!BB19)*100</f>
        <v>13.630614581918332</v>
      </c>
      <c r="AL19" s="64">
        <f>('Approp Data'!AP20/'Tax Rev Data'!BC19)*100</f>
        <v>13.190747589148552</v>
      </c>
      <c r="AM19" s="64">
        <f>('Approp Data'!AQ20/'Tax Rev Data'!BD19)*100</f>
        <v>13.79197732908076</v>
      </c>
      <c r="AN19" s="64">
        <f>('Approp Data'!AR20/'Tax Rev Data'!BE19)*100</f>
        <v>13.014755856513091</v>
      </c>
      <c r="AO19" s="64">
        <f>('Approp Data'!AS20/'Tax Rev Data'!BF19)*100</f>
        <v>13.656478407935094</v>
      </c>
      <c r="AP19" s="64">
        <f>('Approp Data'!AT20/'Tax Rev Data'!BG19)*100</f>
        <v>12.20769653941413</v>
      </c>
      <c r="AQ19" s="64">
        <f>('Approp Data'!AU20/'Tax Rev Data'!BH19)*100</f>
        <v>14.354482192284991</v>
      </c>
      <c r="AR19" s="64">
        <f>('Approp Data'!AV20/'Tax Rev Data'!BI19)*100</f>
        <v>14.350475774173219</v>
      </c>
      <c r="AS19" s="64">
        <f>('Approp Data'!AW20/'Tax Rev Data'!BJ19)*100</f>
        <v>14.526993992239746</v>
      </c>
      <c r="AT19" s="64">
        <f>('Approp Data'!AX20/'Tax Rev Data'!BK19)*100</f>
        <v>13.938052730282823</v>
      </c>
      <c r="AU19" s="64">
        <f>('Approp Data'!AY20/'Tax Rev Data'!BL19)*100</f>
        <v>12.291128769988898</v>
      </c>
      <c r="AV19" s="64">
        <f>('Approp Data'!BC20/'Tax Rev Data'!BM19)*100</f>
        <v>12.977147486638197</v>
      </c>
      <c r="AW19" s="64">
        <f>('Approp Data'!BG20/'Tax Rev Data'!BN19)*100</f>
        <v>11.976765297945654</v>
      </c>
      <c r="AX19" s="64">
        <f>('Approp Data'!BK20/'Tax Rev Data'!BO19)*100</f>
        <v>11.179309652193641</v>
      </c>
      <c r="AY19" s="64">
        <f>('Approp Data'!BQ20/'Tax Rev Data'!BP19)*100</f>
        <v>11.291659864716751</v>
      </c>
      <c r="AZ19" s="64">
        <f>('Approp Data'!BR20/'Tax Rev Data'!BQ19)*100</f>
        <v>10.424015729297393</v>
      </c>
      <c r="BA19" s="64">
        <f>('Approp Data'!BS20/'Tax Rev Data'!BR19)*100</f>
        <v>10.861601987962247</v>
      </c>
      <c r="BB19" s="64">
        <f>('Approp Data'!BT20/'Tax Rev Data'!BS19)*100</f>
        <v>10.651780514357318</v>
      </c>
      <c r="BC19" s="64">
        <f>('Approp Data'!BU20/'Tax Rev Data'!BT19)*100</f>
        <v>11.46432874619466</v>
      </c>
      <c r="BD19" s="64">
        <f>('Approp Data'!BV20/'Tax Rev Data'!BU19)*100</f>
        <v>11.171015304474338</v>
      </c>
      <c r="BE19" s="64">
        <f>('Approp Data'!BW20/'Tax Rev Data'!BV19)*100</f>
        <v>11.156876632683179</v>
      </c>
      <c r="BF19" s="64">
        <f>('Approp Data'!BX20/'Tax Rev Data'!BW19)*100</f>
        <v>11.605032544657391</v>
      </c>
      <c r="BG19" s="64">
        <f>('Approp Data'!BY20/'Tax Rev Data'!BX19)*100</f>
        <v>11.01441043270002</v>
      </c>
      <c r="BH19" s="95">
        <f t="shared" si="0"/>
        <v>13.014755856513091</v>
      </c>
      <c r="BI19" s="95">
        <f t="shared" si="1"/>
        <v>14.526993992239746</v>
      </c>
      <c r="BJ19" s="95">
        <f t="shared" si="2"/>
        <v>11.179309652193641</v>
      </c>
      <c r="BK19" s="100">
        <f t="shared" si="33"/>
        <v>18</v>
      </c>
      <c r="BL19" s="97">
        <f t="shared" si="34"/>
        <v>10</v>
      </c>
      <c r="BM19" s="130">
        <f t="shared" si="35"/>
        <v>17</v>
      </c>
      <c r="BN19" s="95">
        <f t="shared" si="36"/>
        <v>13.656478407935094</v>
      </c>
      <c r="BO19" s="95">
        <f t="shared" si="37"/>
        <v>13.938052730282823</v>
      </c>
      <c r="BP19" s="95">
        <f t="shared" si="38"/>
        <v>11.291659864716751</v>
      </c>
      <c r="BQ19" s="100">
        <f t="shared" si="39"/>
        <v>17</v>
      </c>
      <c r="BR19" s="97">
        <f t="shared" si="40"/>
        <v>13</v>
      </c>
      <c r="BS19" s="130">
        <f t="shared" si="41"/>
        <v>16</v>
      </c>
      <c r="BT19" s="95">
        <f t="shared" si="42"/>
        <v>12.20769653941413</v>
      </c>
      <c r="BU19" s="95">
        <f t="shared" si="43"/>
        <v>12.291128769988898</v>
      </c>
      <c r="BV19" s="95">
        <f t="shared" si="44"/>
        <v>10.424015729297393</v>
      </c>
      <c r="BW19" s="100">
        <f t="shared" si="45"/>
        <v>21</v>
      </c>
      <c r="BX19" s="97">
        <f t="shared" si="46"/>
        <v>15</v>
      </c>
      <c r="BY19" s="130">
        <f t="shared" si="47"/>
        <v>19</v>
      </c>
      <c r="BZ19" s="95">
        <f t="shared" si="48"/>
        <v>14.354482192284991</v>
      </c>
      <c r="CA19" s="95">
        <f t="shared" si="49"/>
        <v>12.977147486638197</v>
      </c>
      <c r="CB19" s="95">
        <f t="shared" si="50"/>
        <v>10.861601987962247</v>
      </c>
      <c r="CC19" s="100">
        <f t="shared" si="51"/>
        <v>13</v>
      </c>
      <c r="CD19" s="97">
        <f t="shared" si="52"/>
        <v>11</v>
      </c>
      <c r="CE19" s="130">
        <f t="shared" si="53"/>
        <v>20</v>
      </c>
      <c r="CF19" s="95">
        <f t="shared" si="54"/>
        <v>14.350475774173219</v>
      </c>
      <c r="CG19" s="95">
        <f t="shared" si="55"/>
        <v>11.976765297945654</v>
      </c>
      <c r="CH19" s="203">
        <f t="shared" si="56"/>
        <v>10.651780514357318</v>
      </c>
      <c r="CI19" s="100">
        <f t="shared" si="57"/>
        <v>12</v>
      </c>
      <c r="CJ19" s="97">
        <f t="shared" si="58"/>
        <v>16</v>
      </c>
      <c r="CK19" s="130">
        <f t="shared" si="59"/>
        <v>16</v>
      </c>
      <c r="CL19" s="95">
        <f t="shared" si="3"/>
        <v>14.526993992239746</v>
      </c>
      <c r="CM19" s="95">
        <f t="shared" si="4"/>
        <v>11.179309652193641</v>
      </c>
      <c r="CN19" s="203">
        <f t="shared" si="5"/>
        <v>11.46432874619466</v>
      </c>
      <c r="CO19" s="100">
        <f t="shared" si="6"/>
        <v>10</v>
      </c>
      <c r="CP19" s="97">
        <f t="shared" si="7"/>
        <v>17</v>
      </c>
      <c r="CQ19" s="130">
        <f t="shared" si="8"/>
        <v>16</v>
      </c>
      <c r="CR19" s="95">
        <f t="shared" si="9"/>
        <v>13.938052730282823</v>
      </c>
      <c r="CS19" s="95">
        <f t="shared" si="10"/>
        <v>11.291659864716751</v>
      </c>
      <c r="CT19" s="203">
        <f t="shared" si="11"/>
        <v>11.171015304474338</v>
      </c>
      <c r="CU19" s="100">
        <f t="shared" si="12"/>
        <v>13</v>
      </c>
      <c r="CV19" s="97">
        <f t="shared" si="13"/>
        <v>16</v>
      </c>
      <c r="CW19" s="130">
        <f t="shared" si="14"/>
        <v>14</v>
      </c>
      <c r="CX19" s="95">
        <f t="shared" si="15"/>
        <v>12.291128769988898</v>
      </c>
      <c r="CY19" s="95">
        <f t="shared" si="16"/>
        <v>10.424015729297393</v>
      </c>
      <c r="CZ19" s="203">
        <f t="shared" si="17"/>
        <v>11.156876632683179</v>
      </c>
      <c r="DA19" s="100">
        <f t="shared" si="18"/>
        <v>15</v>
      </c>
      <c r="DB19" s="97">
        <f t="shared" si="19"/>
        <v>19</v>
      </c>
      <c r="DC19" s="130">
        <f t="shared" si="20"/>
        <v>14</v>
      </c>
      <c r="DD19" s="95">
        <f t="shared" si="21"/>
        <v>12.977147486638197</v>
      </c>
      <c r="DE19" s="95">
        <f t="shared" si="22"/>
        <v>10.861601987962247</v>
      </c>
      <c r="DF19" s="203">
        <f t="shared" si="23"/>
        <v>11.605032544657391</v>
      </c>
      <c r="DG19" s="100">
        <f t="shared" si="24"/>
        <v>11</v>
      </c>
      <c r="DH19" s="97">
        <f t="shared" si="25"/>
        <v>20</v>
      </c>
      <c r="DI19" s="130">
        <f t="shared" si="26"/>
        <v>14</v>
      </c>
      <c r="DJ19" s="95">
        <f t="shared" si="27"/>
        <v>11.976765297945654</v>
      </c>
      <c r="DK19" s="95">
        <f t="shared" si="28"/>
        <v>10.651780514357318</v>
      </c>
      <c r="DL19" s="203">
        <f t="shared" si="29"/>
        <v>11.01441043270002</v>
      </c>
      <c r="DM19" s="100">
        <f t="shared" si="30"/>
        <v>16</v>
      </c>
      <c r="DN19" s="97">
        <f t="shared" si="31"/>
        <v>16</v>
      </c>
      <c r="DO19" s="130">
        <f t="shared" si="32"/>
        <v>14</v>
      </c>
    </row>
    <row r="20" spans="1:119" s="213" customFormat="1">
      <c r="A20" s="109" t="s">
        <v>23</v>
      </c>
      <c r="B20" s="207">
        <f>('Approp Data'!F21/'Tax Rev Data'!S20)*100</f>
        <v>8.0443512885617068</v>
      </c>
      <c r="C20" s="207">
        <f>('Approp Data'!G21/'Tax Rev Data'!T20)*100</f>
        <v>7.8119947874310469</v>
      </c>
      <c r="D20" s="207">
        <f>('Approp Data'!H21/'Tax Rev Data'!U20)*100</f>
        <v>9.4967239929397191</v>
      </c>
      <c r="E20" s="207">
        <f>('Approp Data'!I21/'Tax Rev Data'!V20)*100</f>
        <v>10.449340782494609</v>
      </c>
      <c r="F20" s="207">
        <f>('Approp Data'!J21/'Tax Rev Data'!W20)*100</f>
        <v>12.532901003456306</v>
      </c>
      <c r="G20" s="207">
        <f>('Approp Data'!K21/'Tax Rev Data'!X20)*100</f>
        <v>12.668364165454168</v>
      </c>
      <c r="H20" s="207">
        <f>('Approp Data'!L21/'Tax Rev Data'!Y20)*100</f>
        <v>13.493754626346091</v>
      </c>
      <c r="I20" s="207">
        <f>('Approp Data'!M21/'Tax Rev Data'!Z20)*100</f>
        <v>14.35330219991382</v>
      </c>
      <c r="J20" s="207">
        <f>('Approp Data'!N21/'Tax Rev Data'!AA20)*100</f>
        <v>15.505547699336454</v>
      </c>
      <c r="K20" s="207">
        <f>('Approp Data'!O21/'Tax Rev Data'!AB20)*100</f>
        <v>14.44306721505437</v>
      </c>
      <c r="L20" s="207">
        <f>('Approp Data'!P21/'Tax Rev Data'!AC20)*100</f>
        <v>15.044455263399431</v>
      </c>
      <c r="M20" s="207">
        <f>('Approp Data'!Q21/'Tax Rev Data'!AD20)*100</f>
        <v>15.951867668126749</v>
      </c>
      <c r="N20" s="207">
        <f>('Approp Data'!R21/'Tax Rev Data'!AE20)*100</f>
        <v>15.277148466998943</v>
      </c>
      <c r="O20" s="207">
        <f>('Approp Data'!S21/'Tax Rev Data'!AF20)*100</f>
        <v>16.708254301119606</v>
      </c>
      <c r="P20" s="207">
        <f>('Approp Data'!T21/'Tax Rev Data'!AG20)*100</f>
        <v>17.396901403109844</v>
      </c>
      <c r="Q20" s="207">
        <f>('Approp Data'!U21/'Tax Rev Data'!AH20)*100</f>
        <v>18.357276705726868</v>
      </c>
      <c r="R20" s="207">
        <f>('Approp Data'!V21/'Tax Rev Data'!AI20)*100</f>
        <v>18.201144743820997</v>
      </c>
      <c r="S20" s="207">
        <f>('Approp Data'!W21/'Tax Rev Data'!AJ20)*100</f>
        <v>18.075699314040548</v>
      </c>
      <c r="T20" s="207">
        <f>('Approp Data'!X21/'Tax Rev Data'!AK20)*100</f>
        <v>18.713130486865222</v>
      </c>
      <c r="U20" s="207">
        <f>('Approp Data'!Y21/'Tax Rev Data'!AL20)*100</f>
        <v>17.966287119532652</v>
      </c>
      <c r="V20" s="207">
        <f>('Approp Data'!Z21/'Tax Rev Data'!AM20)*100</f>
        <v>18.069098886696629</v>
      </c>
      <c r="W20" s="207">
        <f>('Approp Data'!AA21/'Tax Rev Data'!AN20)*100</f>
        <v>19.73813032248766</v>
      </c>
      <c r="X20" s="207">
        <f>('Approp Data'!AB21/'Tax Rev Data'!AO20)*100</f>
        <v>18.285616899565195</v>
      </c>
      <c r="Y20" s="207">
        <f>('Approp Data'!AC21/'Tax Rev Data'!AP20)*100</f>
        <v>18.765799002005828</v>
      </c>
      <c r="Z20" s="207">
        <f>('Approp Data'!AD21/'Tax Rev Data'!AQ20)*100</f>
        <v>17.676644193941662</v>
      </c>
      <c r="AA20" s="207">
        <f>('Approp Data'!AE21/'Tax Rev Data'!AR20)*100</f>
        <v>17.801042638611868</v>
      </c>
      <c r="AB20" s="207">
        <f>('Approp Data'!AF21/'Tax Rev Data'!AS20)*100</f>
        <v>17.430791752726389</v>
      </c>
      <c r="AC20" s="207">
        <f>('Approp Data'!AG21/'Tax Rev Data'!AT20)*100</f>
        <v>16.77206065266062</v>
      </c>
      <c r="AD20" s="207">
        <f>('Approp Data'!AH21/'Tax Rev Data'!AU20)*100</f>
        <v>15.760642494628904</v>
      </c>
      <c r="AE20" s="207">
        <f>('Approp Data'!AI21/'Tax Rev Data'!AV20)*100</f>
        <v>15.675743881659034</v>
      </c>
      <c r="AF20" s="207">
        <f>('Approp Data'!AJ21/'Tax Rev Data'!AW20)*100</f>
        <v>14.267258484700662</v>
      </c>
      <c r="AG20" s="207">
        <f>('Approp Data'!AK21/'Tax Rev Data'!AX20)*100</f>
        <v>15.349673536635864</v>
      </c>
      <c r="AH20" s="207">
        <f>('Approp Data'!AL21/'Tax Rev Data'!AY20)*100</f>
        <v>15.304683481159657</v>
      </c>
      <c r="AI20" s="207">
        <f>('Approp Data'!AM21/'Tax Rev Data'!AZ20)*100</f>
        <v>15.152641992353457</v>
      </c>
      <c r="AJ20" s="207">
        <f>('Approp Data'!AN21/'Tax Rev Data'!BA20)*100</f>
        <v>13.714351438804503</v>
      </c>
      <c r="AK20" s="207">
        <f>('Approp Data'!AO21/'Tax Rev Data'!BB20)*100</f>
        <v>13.835797556359811</v>
      </c>
      <c r="AL20" s="207">
        <f>('Approp Data'!AP21/'Tax Rev Data'!BC20)*100</f>
        <v>13.683351601273278</v>
      </c>
      <c r="AM20" s="207">
        <f>('Approp Data'!AQ21/'Tax Rev Data'!BD20)*100</f>
        <v>13.509061849529497</v>
      </c>
      <c r="AN20" s="207">
        <f>('Approp Data'!AR21/'Tax Rev Data'!BE20)*100</f>
        <v>13.321717936575409</v>
      </c>
      <c r="AO20" s="207">
        <f>('Approp Data'!AS21/'Tax Rev Data'!BF20)*100</f>
        <v>14.195104929273203</v>
      </c>
      <c r="AP20" s="207">
        <f>('Approp Data'!AT21/'Tax Rev Data'!BG20)*100</f>
        <v>12.355060572344765</v>
      </c>
      <c r="AQ20" s="207">
        <f>('Approp Data'!AU21/'Tax Rev Data'!BH20)*100</f>
        <v>13.658883863034884</v>
      </c>
      <c r="AR20" s="207">
        <f>('Approp Data'!AV21/'Tax Rev Data'!BI20)*100</f>
        <v>13.70037268823574</v>
      </c>
      <c r="AS20" s="207">
        <f>('Approp Data'!AW21/'Tax Rev Data'!BJ20)*100</f>
        <v>14.120310751698067</v>
      </c>
      <c r="AT20" s="207">
        <f>('Approp Data'!AX21/'Tax Rev Data'!BK20)*100</f>
        <v>14.394602932369754</v>
      </c>
      <c r="AU20" s="207">
        <f>('Approp Data'!AY21/'Tax Rev Data'!BL20)*100</f>
        <v>13.704296858411414</v>
      </c>
      <c r="AV20" s="207">
        <f>('Approp Data'!BC21/'Tax Rev Data'!BM20)*100</f>
        <v>14.283870252588557</v>
      </c>
      <c r="AW20" s="207">
        <f>('Approp Data'!BG21/'Tax Rev Data'!BN20)*100</f>
        <v>15.784856808982642</v>
      </c>
      <c r="AX20" s="207">
        <f>('Approp Data'!BK21/'Tax Rev Data'!BO20)*100</f>
        <v>13.03070857317039</v>
      </c>
      <c r="AY20" s="207">
        <f>('Approp Data'!BQ21/'Tax Rev Data'!BP20)*100</f>
        <v>12.11105357016975</v>
      </c>
      <c r="AZ20" s="207">
        <f>('Approp Data'!BR21/'Tax Rev Data'!BQ20)*100</f>
        <v>12.839011874528531</v>
      </c>
      <c r="BA20" s="207">
        <f>('Approp Data'!BS21/'Tax Rev Data'!BR20)*100</f>
        <v>13.375904872716998</v>
      </c>
      <c r="BB20" s="207">
        <f>('Approp Data'!BT21/'Tax Rev Data'!BS20)*100</f>
        <v>12.915182787687963</v>
      </c>
      <c r="BC20" s="207">
        <f>('Approp Data'!BU21/'Tax Rev Data'!BT20)*100</f>
        <v>12.940886970723289</v>
      </c>
      <c r="BD20" s="207">
        <f>('Approp Data'!BV21/'Tax Rev Data'!BU20)*100</f>
        <v>13.278349043539647</v>
      </c>
      <c r="BE20" s="207">
        <f>('Approp Data'!BW21/'Tax Rev Data'!BV20)*100</f>
        <v>14.264695574572144</v>
      </c>
      <c r="BF20" s="207">
        <f>('Approp Data'!BX21/'Tax Rev Data'!BW20)*100</f>
        <v>14.816996129218845</v>
      </c>
      <c r="BG20" s="207">
        <f>('Approp Data'!BY21/'Tax Rev Data'!BX20)*100</f>
        <v>13.161686345435871</v>
      </c>
      <c r="BH20" s="208">
        <f t="shared" si="0"/>
        <v>13.321717936575409</v>
      </c>
      <c r="BI20" s="208">
        <f t="shared" si="1"/>
        <v>14.120310751698067</v>
      </c>
      <c r="BJ20" s="208">
        <f t="shared" si="2"/>
        <v>13.03070857317039</v>
      </c>
      <c r="BK20" s="209">
        <f t="shared" si="33"/>
        <v>15</v>
      </c>
      <c r="BL20" s="210">
        <f t="shared" si="34"/>
        <v>11</v>
      </c>
      <c r="BM20" s="211">
        <f t="shared" si="35"/>
        <v>12</v>
      </c>
      <c r="BN20" s="208">
        <f t="shared" si="36"/>
        <v>14.195104929273203</v>
      </c>
      <c r="BO20" s="208">
        <f t="shared" si="37"/>
        <v>14.394602932369754</v>
      </c>
      <c r="BP20" s="208">
        <f t="shared" si="38"/>
        <v>12.11105357016975</v>
      </c>
      <c r="BQ20" s="209">
        <f t="shared" si="39"/>
        <v>15</v>
      </c>
      <c r="BR20" s="210">
        <f t="shared" si="40"/>
        <v>10</v>
      </c>
      <c r="BS20" s="211">
        <f t="shared" si="41"/>
        <v>13</v>
      </c>
      <c r="BT20" s="208">
        <f t="shared" si="42"/>
        <v>12.355060572344765</v>
      </c>
      <c r="BU20" s="208">
        <f t="shared" si="43"/>
        <v>13.704296858411414</v>
      </c>
      <c r="BV20" s="208">
        <f t="shared" si="44"/>
        <v>12.839011874528531</v>
      </c>
      <c r="BW20" s="209">
        <f t="shared" si="45"/>
        <v>20</v>
      </c>
      <c r="BX20" s="210">
        <f t="shared" si="46"/>
        <v>9</v>
      </c>
      <c r="BY20" s="211">
        <f t="shared" si="47"/>
        <v>10</v>
      </c>
      <c r="BZ20" s="208">
        <f t="shared" si="48"/>
        <v>13.658883863034884</v>
      </c>
      <c r="CA20" s="208">
        <f t="shared" si="49"/>
        <v>14.283870252588557</v>
      </c>
      <c r="CB20" s="208">
        <f t="shared" si="50"/>
        <v>13.375904872716998</v>
      </c>
      <c r="CC20" s="209">
        <f t="shared" si="51"/>
        <v>17</v>
      </c>
      <c r="CD20" s="210">
        <f t="shared" si="52"/>
        <v>8</v>
      </c>
      <c r="CE20" s="211">
        <f t="shared" si="53"/>
        <v>9</v>
      </c>
      <c r="CF20" s="208">
        <f t="shared" si="54"/>
        <v>13.70037268823574</v>
      </c>
      <c r="CG20" s="208">
        <f t="shared" si="55"/>
        <v>15.784856808982642</v>
      </c>
      <c r="CH20" s="212">
        <f t="shared" si="56"/>
        <v>12.915182787687963</v>
      </c>
      <c r="CI20" s="209">
        <f t="shared" si="57"/>
        <v>15</v>
      </c>
      <c r="CJ20" s="210">
        <f t="shared" si="58"/>
        <v>8</v>
      </c>
      <c r="CK20" s="211">
        <f t="shared" si="59"/>
        <v>12</v>
      </c>
      <c r="CL20" s="208">
        <f t="shared" si="3"/>
        <v>14.120310751698067</v>
      </c>
      <c r="CM20" s="208">
        <f t="shared" si="4"/>
        <v>13.03070857317039</v>
      </c>
      <c r="CN20" s="212">
        <f t="shared" si="5"/>
        <v>12.940886970723289</v>
      </c>
      <c r="CO20" s="209">
        <f t="shared" si="6"/>
        <v>11</v>
      </c>
      <c r="CP20" s="210">
        <f t="shared" si="7"/>
        <v>12</v>
      </c>
      <c r="CQ20" s="211">
        <f t="shared" si="8"/>
        <v>12</v>
      </c>
      <c r="CR20" s="208">
        <f t="shared" si="9"/>
        <v>14.394602932369754</v>
      </c>
      <c r="CS20" s="208">
        <f t="shared" si="10"/>
        <v>12.11105357016975</v>
      </c>
      <c r="CT20" s="212">
        <f t="shared" si="11"/>
        <v>13.278349043539647</v>
      </c>
      <c r="CU20" s="209">
        <f t="shared" si="12"/>
        <v>10</v>
      </c>
      <c r="CV20" s="210">
        <f t="shared" si="13"/>
        <v>13</v>
      </c>
      <c r="CW20" s="211">
        <f t="shared" si="14"/>
        <v>9</v>
      </c>
      <c r="CX20" s="208">
        <f t="shared" si="15"/>
        <v>13.704296858411414</v>
      </c>
      <c r="CY20" s="208">
        <f t="shared" si="16"/>
        <v>12.839011874528531</v>
      </c>
      <c r="CZ20" s="212">
        <f t="shared" si="17"/>
        <v>14.264695574572144</v>
      </c>
      <c r="DA20" s="209">
        <f t="shared" si="18"/>
        <v>9</v>
      </c>
      <c r="DB20" s="210">
        <f t="shared" si="19"/>
        <v>10</v>
      </c>
      <c r="DC20" s="211">
        <f t="shared" si="20"/>
        <v>7</v>
      </c>
      <c r="DD20" s="208">
        <f t="shared" si="21"/>
        <v>14.283870252588557</v>
      </c>
      <c r="DE20" s="208">
        <f t="shared" si="22"/>
        <v>13.375904872716998</v>
      </c>
      <c r="DF20" s="212">
        <f t="shared" si="23"/>
        <v>14.816996129218845</v>
      </c>
      <c r="DG20" s="209">
        <f t="shared" si="24"/>
        <v>8</v>
      </c>
      <c r="DH20" s="210">
        <f t="shared" si="25"/>
        <v>9</v>
      </c>
      <c r="DI20" s="211">
        <f t="shared" si="26"/>
        <v>6</v>
      </c>
      <c r="DJ20" s="208">
        <f t="shared" si="27"/>
        <v>15.784856808982642</v>
      </c>
      <c r="DK20" s="208">
        <f t="shared" si="28"/>
        <v>12.915182787687963</v>
      </c>
      <c r="DL20" s="212">
        <f t="shared" si="29"/>
        <v>13.161686345435871</v>
      </c>
      <c r="DM20" s="209">
        <f t="shared" si="30"/>
        <v>8</v>
      </c>
      <c r="DN20" s="210">
        <f t="shared" si="31"/>
        <v>12</v>
      </c>
      <c r="DO20" s="211">
        <f t="shared" si="32"/>
        <v>10</v>
      </c>
    </row>
    <row r="21" spans="1:119">
      <c r="A21" s="1" t="s">
        <v>24</v>
      </c>
      <c r="B21" s="64">
        <f>('Approp Data'!F22/'Tax Rev Data'!S21)*100</f>
        <v>10.928656198648895</v>
      </c>
      <c r="C21" s="64">
        <f>('Approp Data'!G22/'Tax Rev Data'!T21)*100</f>
        <v>10.169319399618548</v>
      </c>
      <c r="D21" s="64">
        <f>('Approp Data'!H22/'Tax Rev Data'!U21)*100</f>
        <v>13.923050553086258</v>
      </c>
      <c r="E21" s="64">
        <f>('Approp Data'!I22/'Tax Rev Data'!V21)*100</f>
        <v>12.986352917407212</v>
      </c>
      <c r="F21" s="64">
        <f>('Approp Data'!J22/'Tax Rev Data'!W21)*100</f>
        <v>17.525135737850217</v>
      </c>
      <c r="G21" s="64">
        <f>('Approp Data'!K22/'Tax Rev Data'!X21)*100</f>
        <v>18.041045334015777</v>
      </c>
      <c r="H21" s="64">
        <f>('Approp Data'!L22/'Tax Rev Data'!Y21)*100</f>
        <v>19.877756642656806</v>
      </c>
      <c r="I21" s="64">
        <f>('Approp Data'!M22/'Tax Rev Data'!Z21)*100</f>
        <v>17.392398410804184</v>
      </c>
      <c r="J21" s="64">
        <f>('Approp Data'!N22/'Tax Rev Data'!AA21)*100</f>
        <v>19.032318671205527</v>
      </c>
      <c r="K21" s="64">
        <f>('Approp Data'!O22/'Tax Rev Data'!AB21)*100</f>
        <v>18.022364266940389</v>
      </c>
      <c r="L21" s="64">
        <f>('Approp Data'!P22/'Tax Rev Data'!AC21)*100</f>
        <v>17.740514795794027</v>
      </c>
      <c r="M21" s="64">
        <f>('Approp Data'!Q22/'Tax Rev Data'!AD21)*100</f>
        <v>16.228573479366762</v>
      </c>
      <c r="N21" s="64">
        <f>('Approp Data'!R22/'Tax Rev Data'!AE21)*100</f>
        <v>22.82878793960786</v>
      </c>
      <c r="O21" s="64">
        <f>('Approp Data'!S22/'Tax Rev Data'!AF21)*100</f>
        <v>21.797092879364957</v>
      </c>
      <c r="P21" s="64">
        <f>('Approp Data'!T22/'Tax Rev Data'!AG21)*100</f>
        <v>22.113381606356967</v>
      </c>
      <c r="Q21" s="64">
        <f>('Approp Data'!U22/'Tax Rev Data'!AH21)*100</f>
        <v>19.335887351118696</v>
      </c>
      <c r="R21" s="64">
        <f>('Approp Data'!V22/'Tax Rev Data'!AI21)*100</f>
        <v>22.924824385764051</v>
      </c>
      <c r="S21" s="64">
        <f>('Approp Data'!W22/'Tax Rev Data'!AJ21)*100</f>
        <v>21.67398611509363</v>
      </c>
      <c r="T21" s="64">
        <f>('Approp Data'!X22/'Tax Rev Data'!AK21)*100</f>
        <v>23.379781566840911</v>
      </c>
      <c r="U21" s="64">
        <f>('Approp Data'!Y22/'Tax Rev Data'!AL21)*100</f>
        <v>22.368876670371122</v>
      </c>
      <c r="V21" s="64">
        <f>('Approp Data'!Z22/'Tax Rev Data'!AM21)*100</f>
        <v>25.305721484742062</v>
      </c>
      <c r="W21" s="64">
        <f>('Approp Data'!AA22/'Tax Rev Data'!AN21)*100</f>
        <v>24.058683975110466</v>
      </c>
      <c r="X21" s="64">
        <f>('Approp Data'!AB22/'Tax Rev Data'!AO21)*100</f>
        <v>19.075314276774012</v>
      </c>
      <c r="Y21" s="64">
        <f>('Approp Data'!AC22/'Tax Rev Data'!AP21)*100</f>
        <v>17.683016938512004</v>
      </c>
      <c r="Z21" s="64">
        <f>('Approp Data'!AD22/'Tax Rev Data'!AQ21)*100</f>
        <v>19.830297936012752</v>
      </c>
      <c r="AA21" s="64">
        <f>('Approp Data'!AE22/'Tax Rev Data'!AR21)*100</f>
        <v>16.729025536150715</v>
      </c>
      <c r="AB21" s="64">
        <f>('Approp Data'!AF22/'Tax Rev Data'!AS21)*100</f>
        <v>18.77930590171529</v>
      </c>
      <c r="AC21" s="64">
        <f>('Approp Data'!AG22/'Tax Rev Data'!AT21)*100</f>
        <v>17.526855716432284</v>
      </c>
      <c r="AD21" s="64">
        <f>('Approp Data'!AH22/'Tax Rev Data'!AU21)*100</f>
        <v>17.617689501091753</v>
      </c>
      <c r="AE21" s="64">
        <f>('Approp Data'!AI22/'Tax Rev Data'!AV21)*100</f>
        <v>16.460683060536191</v>
      </c>
      <c r="AF21" s="64">
        <f>('Approp Data'!AJ22/'Tax Rev Data'!AW21)*100</f>
        <v>17.479314061964367</v>
      </c>
      <c r="AG21" s="64">
        <f>('Approp Data'!AK22/'Tax Rev Data'!AX21)*100</f>
        <v>15.84737473930975</v>
      </c>
      <c r="AH21" s="64">
        <f>('Approp Data'!AL22/'Tax Rev Data'!AY21)*100</f>
        <v>16.031530539992215</v>
      </c>
      <c r="AI21" s="64">
        <f>('Approp Data'!AM22/'Tax Rev Data'!AZ21)*100</f>
        <v>14.766581927806675</v>
      </c>
      <c r="AJ21" s="64">
        <f>('Approp Data'!AN22/'Tax Rev Data'!BA21)*100</f>
        <v>15.457083606301914</v>
      </c>
      <c r="AK21" s="64">
        <f>('Approp Data'!AO22/'Tax Rev Data'!BB21)*100</f>
        <v>14.324036704697715</v>
      </c>
      <c r="AL21" s="64">
        <f>('Approp Data'!AP22/'Tax Rev Data'!BC21)*100</f>
        <v>17.475016247924536</v>
      </c>
      <c r="AM21" s="64">
        <f>('Approp Data'!AQ22/'Tax Rev Data'!BD21)*100</f>
        <v>16.45197869818498</v>
      </c>
      <c r="AN21" s="64">
        <f>('Approp Data'!AR22/'Tax Rev Data'!BE21)*100</f>
        <v>17.468219351053204</v>
      </c>
      <c r="AO21" s="64">
        <f>('Approp Data'!AS22/'Tax Rev Data'!BF21)*100</f>
        <v>16.855897771278361</v>
      </c>
      <c r="AP21" s="64">
        <f>('Approp Data'!AT22/'Tax Rev Data'!BG21)*100</f>
        <v>16.976114714035571</v>
      </c>
      <c r="AQ21" s="64">
        <f>('Approp Data'!AU22/'Tax Rev Data'!BH21)*100</f>
        <v>16.617735756471316</v>
      </c>
      <c r="AR21" s="64">
        <f>('Approp Data'!AV22/'Tax Rev Data'!BI21)*100</f>
        <v>17.386427848492154</v>
      </c>
      <c r="AS21" s="64">
        <f>('Approp Data'!AW22/'Tax Rev Data'!BJ21)*100</f>
        <v>15.602251846447679</v>
      </c>
      <c r="AT21" s="64">
        <f>('Approp Data'!AX22/'Tax Rev Data'!BK21)*100</f>
        <v>15.745498335917752</v>
      </c>
      <c r="AU21" s="64">
        <f>('Approp Data'!AY22/'Tax Rev Data'!BL21)*100</f>
        <v>13.411656669228622</v>
      </c>
      <c r="AV21" s="64">
        <f>('Approp Data'!BC22/'Tax Rev Data'!BM21)*100</f>
        <v>15.402078688982417</v>
      </c>
      <c r="AW21" s="64">
        <f>('Approp Data'!BG22/'Tax Rev Data'!BN21)*100</f>
        <v>15.916067967891065</v>
      </c>
      <c r="AX21" s="64">
        <f>('Approp Data'!BK22/'Tax Rev Data'!BO21)*100</f>
        <v>14.967141484845033</v>
      </c>
      <c r="AY21" s="64">
        <f>('Approp Data'!BQ22/'Tax Rev Data'!BP21)*100</f>
        <v>13.048926322914953</v>
      </c>
      <c r="AZ21" s="64">
        <f>('Approp Data'!BR22/'Tax Rev Data'!BQ21)*100</f>
        <v>13.426361720680907</v>
      </c>
      <c r="BA21" s="64">
        <f>('Approp Data'!BS22/'Tax Rev Data'!BR21)*100</f>
        <v>12.349142541238507</v>
      </c>
      <c r="BB21" s="64">
        <f>('Approp Data'!BT22/'Tax Rev Data'!BS21)*100</f>
        <v>13.465375138250907</v>
      </c>
      <c r="BC21" s="64">
        <f>('Approp Data'!BU22/'Tax Rev Data'!BT21)*100</f>
        <v>14.605828800695731</v>
      </c>
      <c r="BD21" s="64">
        <f>('Approp Data'!BV22/'Tax Rev Data'!BU21)*100</f>
        <v>13.976321182320845</v>
      </c>
      <c r="BE21" s="64">
        <f>('Approp Data'!BW22/'Tax Rev Data'!BV21)*100</f>
        <v>12.560829006782045</v>
      </c>
      <c r="BF21" s="64">
        <f>('Approp Data'!BX22/'Tax Rev Data'!BW21)*100</f>
        <v>12.508594244012194</v>
      </c>
      <c r="BG21" s="64">
        <f>('Approp Data'!BY22/'Tax Rev Data'!BX21)*100</f>
        <v>13.36029074909478</v>
      </c>
      <c r="BH21" s="95">
        <f t="shared" si="0"/>
        <v>17.468219351053204</v>
      </c>
      <c r="BI21" s="95">
        <f t="shared" si="1"/>
        <v>15.602251846447679</v>
      </c>
      <c r="BJ21" s="95">
        <f t="shared" si="2"/>
        <v>14.967141484845033</v>
      </c>
      <c r="BK21" s="100">
        <f t="shared" si="33"/>
        <v>1</v>
      </c>
      <c r="BL21" s="97">
        <f t="shared" si="34"/>
        <v>5</v>
      </c>
      <c r="BM21" s="130">
        <f t="shared" si="35"/>
        <v>6</v>
      </c>
      <c r="BN21" s="95">
        <f t="shared" si="36"/>
        <v>16.855897771278361</v>
      </c>
      <c r="BO21" s="95">
        <f t="shared" si="37"/>
        <v>15.745498335917752</v>
      </c>
      <c r="BP21" s="95">
        <f t="shared" si="38"/>
        <v>13.048926322914953</v>
      </c>
      <c r="BQ21" s="100">
        <f t="shared" si="39"/>
        <v>6</v>
      </c>
      <c r="BR21" s="97">
        <f t="shared" si="40"/>
        <v>7</v>
      </c>
      <c r="BS21" s="130">
        <f t="shared" si="41"/>
        <v>9</v>
      </c>
      <c r="BT21" s="95">
        <f t="shared" si="42"/>
        <v>16.976114714035571</v>
      </c>
      <c r="BU21" s="95">
        <f t="shared" si="43"/>
        <v>13.411656669228622</v>
      </c>
      <c r="BV21" s="95">
        <f t="shared" si="44"/>
        <v>13.426361720680907</v>
      </c>
      <c r="BW21" s="100">
        <f t="shared" si="45"/>
        <v>5</v>
      </c>
      <c r="BX21" s="97">
        <f t="shared" si="46"/>
        <v>11</v>
      </c>
      <c r="BY21" s="130">
        <f t="shared" si="47"/>
        <v>8</v>
      </c>
      <c r="BZ21" s="95">
        <f t="shared" si="48"/>
        <v>16.617735756471316</v>
      </c>
      <c r="CA21" s="95">
        <f t="shared" si="49"/>
        <v>15.402078688982417</v>
      </c>
      <c r="CB21" s="95">
        <f t="shared" si="50"/>
        <v>12.349142541238507</v>
      </c>
      <c r="CC21" s="100">
        <f t="shared" si="51"/>
        <v>6</v>
      </c>
      <c r="CD21" s="97">
        <f t="shared" si="52"/>
        <v>7</v>
      </c>
      <c r="CE21" s="130">
        <f t="shared" si="53"/>
        <v>12</v>
      </c>
      <c r="CF21" s="95">
        <f t="shared" si="54"/>
        <v>17.386427848492154</v>
      </c>
      <c r="CG21" s="95">
        <f t="shared" si="55"/>
        <v>15.916067967891065</v>
      </c>
      <c r="CH21" s="203">
        <f t="shared" si="56"/>
        <v>13.465375138250907</v>
      </c>
      <c r="CI21" s="100">
        <f t="shared" si="57"/>
        <v>3</v>
      </c>
      <c r="CJ21" s="97">
        <f t="shared" si="58"/>
        <v>7</v>
      </c>
      <c r="CK21" s="130">
        <f t="shared" si="59"/>
        <v>9</v>
      </c>
      <c r="CL21" s="95">
        <f t="shared" si="3"/>
        <v>15.602251846447679</v>
      </c>
      <c r="CM21" s="95">
        <f t="shared" si="4"/>
        <v>14.967141484845033</v>
      </c>
      <c r="CN21" s="203">
        <f t="shared" si="5"/>
        <v>14.605828800695731</v>
      </c>
      <c r="CO21" s="100">
        <f t="shared" si="6"/>
        <v>5</v>
      </c>
      <c r="CP21" s="97">
        <f t="shared" si="7"/>
        <v>6</v>
      </c>
      <c r="CQ21" s="130">
        <f t="shared" si="8"/>
        <v>8</v>
      </c>
      <c r="CR21" s="95">
        <f t="shared" si="9"/>
        <v>15.745498335917752</v>
      </c>
      <c r="CS21" s="95">
        <f t="shared" si="10"/>
        <v>13.048926322914953</v>
      </c>
      <c r="CT21" s="203">
        <f t="shared" si="11"/>
        <v>13.976321182320845</v>
      </c>
      <c r="CU21" s="100">
        <f t="shared" si="12"/>
        <v>7</v>
      </c>
      <c r="CV21" s="97">
        <f t="shared" si="13"/>
        <v>9</v>
      </c>
      <c r="CW21" s="130">
        <f t="shared" si="14"/>
        <v>8</v>
      </c>
      <c r="CX21" s="95">
        <f t="shared" si="15"/>
        <v>13.411656669228622</v>
      </c>
      <c r="CY21" s="95">
        <f t="shared" si="16"/>
        <v>13.426361720680907</v>
      </c>
      <c r="CZ21" s="203">
        <f t="shared" si="17"/>
        <v>12.560829006782045</v>
      </c>
      <c r="DA21" s="100">
        <f t="shared" si="18"/>
        <v>11</v>
      </c>
      <c r="DB21" s="97">
        <f t="shared" si="19"/>
        <v>8</v>
      </c>
      <c r="DC21" s="130">
        <f t="shared" si="20"/>
        <v>10</v>
      </c>
      <c r="DD21" s="95">
        <f t="shared" si="21"/>
        <v>15.402078688982417</v>
      </c>
      <c r="DE21" s="95">
        <f t="shared" si="22"/>
        <v>12.349142541238507</v>
      </c>
      <c r="DF21" s="203">
        <f t="shared" si="23"/>
        <v>12.508594244012194</v>
      </c>
      <c r="DG21" s="100">
        <f t="shared" si="24"/>
        <v>7</v>
      </c>
      <c r="DH21" s="97">
        <f t="shared" si="25"/>
        <v>12</v>
      </c>
      <c r="DI21" s="130">
        <f t="shared" si="26"/>
        <v>10</v>
      </c>
      <c r="DJ21" s="95">
        <f t="shared" si="27"/>
        <v>15.916067967891065</v>
      </c>
      <c r="DK21" s="95">
        <f t="shared" si="28"/>
        <v>13.465375138250907</v>
      </c>
      <c r="DL21" s="203">
        <f t="shared" si="29"/>
        <v>13.36029074909478</v>
      </c>
      <c r="DM21" s="100">
        <f t="shared" si="30"/>
        <v>7</v>
      </c>
      <c r="DN21" s="97">
        <f t="shared" si="31"/>
        <v>9</v>
      </c>
      <c r="DO21" s="130">
        <f t="shared" si="32"/>
        <v>8</v>
      </c>
    </row>
    <row r="22" spans="1:119" s="213" customFormat="1">
      <c r="A22" s="109" t="s">
        <v>25</v>
      </c>
      <c r="B22" s="207">
        <f>('Approp Data'!F23/'Tax Rev Data'!S22)*100</f>
        <v>8.728991801203529</v>
      </c>
      <c r="C22" s="207">
        <f>('Approp Data'!G23/'Tax Rev Data'!T22)*100</f>
        <v>9.0313161177701708</v>
      </c>
      <c r="D22" s="207">
        <f>('Approp Data'!H23/'Tax Rev Data'!U22)*100</f>
        <v>8.5489054762827017</v>
      </c>
      <c r="E22" s="207">
        <f>('Approp Data'!I23/'Tax Rev Data'!V22)*100</f>
        <v>12.124500436704338</v>
      </c>
      <c r="F22" s="207">
        <f>('Approp Data'!J23/'Tax Rev Data'!W22)*100</f>
        <v>11.707294793572997</v>
      </c>
      <c r="G22" s="207">
        <f>('Approp Data'!K23/'Tax Rev Data'!X22)*100</f>
        <v>14.695615807039747</v>
      </c>
      <c r="H22" s="207">
        <f>('Approp Data'!L23/'Tax Rev Data'!Y22)*100</f>
        <v>12.721738876404007</v>
      </c>
      <c r="I22" s="207">
        <f>('Approp Data'!M23/'Tax Rev Data'!Z22)*100</f>
        <v>14.244040656003918</v>
      </c>
      <c r="J22" s="207">
        <f>('Approp Data'!N23/'Tax Rev Data'!AA22)*100</f>
        <v>14.745304188630106</v>
      </c>
      <c r="K22" s="207">
        <f>('Approp Data'!O23/'Tax Rev Data'!AB22)*100</f>
        <v>15.61047338164113</v>
      </c>
      <c r="L22" s="207">
        <f>('Approp Data'!P23/'Tax Rev Data'!AC22)*100</f>
        <v>14.744851464500888</v>
      </c>
      <c r="M22" s="207">
        <f>('Approp Data'!Q23/'Tax Rev Data'!AD22)*100</f>
        <v>16.073129193050779</v>
      </c>
      <c r="N22" s="207">
        <f>('Approp Data'!R23/'Tax Rev Data'!AE22)*100</f>
        <v>16.671788928336653</v>
      </c>
      <c r="O22" s="207">
        <f>('Approp Data'!S23/'Tax Rev Data'!AF22)*100</f>
        <v>17.343002936329768</v>
      </c>
      <c r="P22" s="207">
        <f>('Approp Data'!T23/'Tax Rev Data'!AG22)*100</f>
        <v>16.096129023776633</v>
      </c>
      <c r="Q22" s="207">
        <f>('Approp Data'!U23/'Tax Rev Data'!AH22)*100</f>
        <v>18.229687113344241</v>
      </c>
      <c r="R22" s="207">
        <f>('Approp Data'!V23/'Tax Rev Data'!AI22)*100</f>
        <v>17.320737539654399</v>
      </c>
      <c r="S22" s="207">
        <f>('Approp Data'!W23/'Tax Rev Data'!AJ22)*100</f>
        <v>18.65389627550509</v>
      </c>
      <c r="T22" s="207">
        <f>('Approp Data'!X23/'Tax Rev Data'!AK22)*100</f>
        <v>17.968234903948936</v>
      </c>
      <c r="U22" s="207">
        <f>('Approp Data'!Y23/'Tax Rev Data'!AL22)*100</f>
        <v>18.250748108135504</v>
      </c>
      <c r="V22" s="207">
        <f>('Approp Data'!Z23/'Tax Rev Data'!AM22)*100</f>
        <v>17.421556012603723</v>
      </c>
      <c r="W22" s="207">
        <f>('Approp Data'!AA23/'Tax Rev Data'!AN22)*100</f>
        <v>17.558793888742358</v>
      </c>
      <c r="X22" s="207">
        <f>('Approp Data'!AB23/'Tax Rev Data'!AO22)*100</f>
        <v>17.248054600727482</v>
      </c>
      <c r="Y22" s="207">
        <f>('Approp Data'!AC23/'Tax Rev Data'!AP22)*100</f>
        <v>18.612284378393468</v>
      </c>
      <c r="Z22" s="207">
        <f>('Approp Data'!AD23/'Tax Rev Data'!AQ22)*100</f>
        <v>16.546618961954572</v>
      </c>
      <c r="AA22" s="207">
        <f>('Approp Data'!AE23/'Tax Rev Data'!AR22)*100</f>
        <v>16.803536547150564</v>
      </c>
      <c r="AB22" s="207">
        <f>('Approp Data'!AF23/'Tax Rev Data'!AS22)*100</f>
        <v>16.451792828805605</v>
      </c>
      <c r="AC22" s="207">
        <f>('Approp Data'!AG23/'Tax Rev Data'!AT22)*100</f>
        <v>16.187967285454153</v>
      </c>
      <c r="AD22" s="207">
        <f>('Approp Data'!AH23/'Tax Rev Data'!AU22)*100</f>
        <v>14.052170309083067</v>
      </c>
      <c r="AE22" s="207">
        <f>('Approp Data'!AI23/'Tax Rev Data'!AV22)*100</f>
        <v>13.308812592121811</v>
      </c>
      <c r="AF22" s="207">
        <f>('Approp Data'!AJ23/'Tax Rev Data'!AW22)*100</f>
        <v>12.540588113945988</v>
      </c>
      <c r="AG22" s="207">
        <f>('Approp Data'!AK23/'Tax Rev Data'!AX22)*100</f>
        <v>12.046045641763186</v>
      </c>
      <c r="AH22" s="207">
        <f>('Approp Data'!AL23/'Tax Rev Data'!AY22)*100</f>
        <v>11.168463260047684</v>
      </c>
      <c r="AI22" s="207">
        <f>('Approp Data'!AM23/'Tax Rev Data'!AZ22)*100</f>
        <v>12.037362760582008</v>
      </c>
      <c r="AJ22" s="207">
        <f>('Approp Data'!AN23/'Tax Rev Data'!BA22)*100</f>
        <v>11.97374296436149</v>
      </c>
      <c r="AK22" s="207">
        <f>('Approp Data'!AO23/'Tax Rev Data'!BB22)*100</f>
        <v>12.329727706605523</v>
      </c>
      <c r="AL22" s="207">
        <f>('Approp Data'!AP23/'Tax Rev Data'!BC22)*100</f>
        <v>12.813395792604432</v>
      </c>
      <c r="AM22" s="207">
        <f>('Approp Data'!AQ23/'Tax Rev Data'!BD22)*100</f>
        <v>12.885606341222175</v>
      </c>
      <c r="AN22" s="207">
        <f>('Approp Data'!AR23/'Tax Rev Data'!BE22)*100</f>
        <v>12.470882466921543</v>
      </c>
      <c r="AO22" s="207">
        <f>('Approp Data'!AS23/'Tax Rev Data'!BF22)*100</f>
        <v>11.123280074428363</v>
      </c>
      <c r="AP22" s="207">
        <f>('Approp Data'!AT23/'Tax Rev Data'!BG22)*100</f>
        <v>10.380620142665952</v>
      </c>
      <c r="AQ22" s="207">
        <f>('Approp Data'!AU23/'Tax Rev Data'!BH22)*100</f>
        <v>10.401990014097455</v>
      </c>
      <c r="AR22" s="207">
        <f>('Approp Data'!AV23/'Tax Rev Data'!BI22)*100</f>
        <v>10.017088549189523</v>
      </c>
      <c r="AS22" s="207">
        <f>('Approp Data'!AW23/'Tax Rev Data'!BJ22)*100</f>
        <v>10.728229063731105</v>
      </c>
      <c r="AT22" s="207">
        <f>('Approp Data'!AX23/'Tax Rev Data'!BK22)*100</f>
        <v>10.101167464799726</v>
      </c>
      <c r="AU22" s="207">
        <f>('Approp Data'!AY23/'Tax Rev Data'!BL22)*100</f>
        <v>10.36662801188438</v>
      </c>
      <c r="AV22" s="207">
        <f>('Approp Data'!BC23/'Tax Rev Data'!BM22)*100</f>
        <v>10.398939943499059</v>
      </c>
      <c r="AW22" s="207">
        <f>('Approp Data'!BG23/'Tax Rev Data'!BN22)*100</f>
        <v>10.372540948768986</v>
      </c>
      <c r="AX22" s="207">
        <f>('Approp Data'!BK23/'Tax Rev Data'!BO22)*100</f>
        <v>9.3286231569379456</v>
      </c>
      <c r="AY22" s="207">
        <f>('Approp Data'!BQ23/'Tax Rev Data'!BP22)*100</f>
        <v>9.435574773447323</v>
      </c>
      <c r="AZ22" s="207">
        <f>('Approp Data'!BR23/'Tax Rev Data'!BQ22)*100</f>
        <v>9.2796269299608429</v>
      </c>
      <c r="BA22" s="207">
        <f>('Approp Data'!BS23/'Tax Rev Data'!BR22)*100</f>
        <v>9.5558694233741548</v>
      </c>
      <c r="BB22" s="207">
        <f>('Approp Data'!BT23/'Tax Rev Data'!BS22)*100</f>
        <v>9.065723467799522</v>
      </c>
      <c r="BC22" s="207">
        <f>('Approp Data'!BU23/'Tax Rev Data'!BT22)*100</f>
        <v>9.6695028128738709</v>
      </c>
      <c r="BD22" s="207">
        <f>('Approp Data'!BV23/'Tax Rev Data'!BU22)*100</f>
        <v>9.0648280547111444</v>
      </c>
      <c r="BE22" s="207">
        <f>('Approp Data'!BW23/'Tax Rev Data'!BV22)*100</f>
        <v>9.0321167369137978</v>
      </c>
      <c r="BF22" s="207">
        <f>('Approp Data'!BX23/'Tax Rev Data'!BW22)*100</f>
        <v>8.8412010805185357</v>
      </c>
      <c r="BG22" s="207">
        <f>('Approp Data'!BY23/'Tax Rev Data'!BX22)*100</f>
        <v>8.820299209650214</v>
      </c>
      <c r="BH22" s="208">
        <f t="shared" si="0"/>
        <v>12.470882466921543</v>
      </c>
      <c r="BI22" s="208">
        <f t="shared" si="1"/>
        <v>10.728229063731105</v>
      </c>
      <c r="BJ22" s="208">
        <f t="shared" si="2"/>
        <v>9.3286231569379456</v>
      </c>
      <c r="BK22" s="209">
        <f t="shared" si="33"/>
        <v>23</v>
      </c>
      <c r="BL22" s="210">
        <f t="shared" si="34"/>
        <v>23</v>
      </c>
      <c r="BM22" s="211">
        <f t="shared" si="35"/>
        <v>26</v>
      </c>
      <c r="BN22" s="208">
        <f t="shared" si="36"/>
        <v>11.123280074428363</v>
      </c>
      <c r="BO22" s="208">
        <f t="shared" si="37"/>
        <v>10.101167464799726</v>
      </c>
      <c r="BP22" s="208">
        <f t="shared" si="38"/>
        <v>9.435574773447323</v>
      </c>
      <c r="BQ22" s="209">
        <f t="shared" si="39"/>
        <v>27</v>
      </c>
      <c r="BR22" s="210">
        <f t="shared" si="40"/>
        <v>27</v>
      </c>
      <c r="BS22" s="211">
        <f t="shared" si="41"/>
        <v>26</v>
      </c>
      <c r="BT22" s="208">
        <f t="shared" si="42"/>
        <v>10.380620142665952</v>
      </c>
      <c r="BU22" s="208">
        <f t="shared" si="43"/>
        <v>10.36662801188438</v>
      </c>
      <c r="BV22" s="208">
        <f t="shared" si="44"/>
        <v>9.2796269299608429</v>
      </c>
      <c r="BW22" s="209">
        <f t="shared" si="45"/>
        <v>29</v>
      </c>
      <c r="BX22" s="210">
        <f t="shared" si="46"/>
        <v>25</v>
      </c>
      <c r="BY22" s="211">
        <f t="shared" si="47"/>
        <v>25</v>
      </c>
      <c r="BZ22" s="208">
        <f t="shared" si="48"/>
        <v>10.401990014097455</v>
      </c>
      <c r="CA22" s="208">
        <f t="shared" si="49"/>
        <v>10.398939943499059</v>
      </c>
      <c r="CB22" s="208">
        <f t="shared" si="50"/>
        <v>9.5558694233741548</v>
      </c>
      <c r="CC22" s="209">
        <f t="shared" si="51"/>
        <v>29</v>
      </c>
      <c r="CD22" s="210">
        <f t="shared" si="52"/>
        <v>25</v>
      </c>
      <c r="CE22" s="211">
        <f t="shared" si="53"/>
        <v>25</v>
      </c>
      <c r="CF22" s="208">
        <f t="shared" si="54"/>
        <v>10.017088549189523</v>
      </c>
      <c r="CG22" s="208">
        <f t="shared" si="55"/>
        <v>10.372540948768986</v>
      </c>
      <c r="CH22" s="212">
        <f t="shared" si="56"/>
        <v>9.065723467799522</v>
      </c>
      <c r="CI22" s="209">
        <f t="shared" si="57"/>
        <v>27</v>
      </c>
      <c r="CJ22" s="210">
        <f t="shared" si="58"/>
        <v>28</v>
      </c>
      <c r="CK22" s="211">
        <f t="shared" si="59"/>
        <v>25</v>
      </c>
      <c r="CL22" s="208">
        <f t="shared" si="3"/>
        <v>10.728229063731105</v>
      </c>
      <c r="CM22" s="208">
        <f t="shared" si="4"/>
        <v>9.3286231569379456</v>
      </c>
      <c r="CN22" s="212">
        <f t="shared" si="5"/>
        <v>9.6695028128738709</v>
      </c>
      <c r="CO22" s="209">
        <f t="shared" si="6"/>
        <v>23</v>
      </c>
      <c r="CP22" s="210">
        <f t="shared" si="7"/>
        <v>26</v>
      </c>
      <c r="CQ22" s="211">
        <f t="shared" si="8"/>
        <v>23</v>
      </c>
      <c r="CR22" s="208">
        <f t="shared" si="9"/>
        <v>10.101167464799726</v>
      </c>
      <c r="CS22" s="208">
        <f t="shared" si="10"/>
        <v>9.435574773447323</v>
      </c>
      <c r="CT22" s="212">
        <f t="shared" si="11"/>
        <v>9.0648280547111444</v>
      </c>
      <c r="CU22" s="209">
        <f t="shared" si="12"/>
        <v>27</v>
      </c>
      <c r="CV22" s="210">
        <f t="shared" si="13"/>
        <v>26</v>
      </c>
      <c r="CW22" s="211">
        <f t="shared" si="14"/>
        <v>29</v>
      </c>
      <c r="CX22" s="208">
        <f t="shared" si="15"/>
        <v>10.36662801188438</v>
      </c>
      <c r="CY22" s="208">
        <f t="shared" si="16"/>
        <v>9.2796269299608429</v>
      </c>
      <c r="CZ22" s="212">
        <f t="shared" si="17"/>
        <v>9.0321167369137978</v>
      </c>
      <c r="DA22" s="209">
        <f t="shared" si="18"/>
        <v>25</v>
      </c>
      <c r="DB22" s="210">
        <f t="shared" si="19"/>
        <v>25</v>
      </c>
      <c r="DC22" s="211">
        <f t="shared" si="20"/>
        <v>24</v>
      </c>
      <c r="DD22" s="208">
        <f t="shared" si="21"/>
        <v>10.398939943499059</v>
      </c>
      <c r="DE22" s="208">
        <f t="shared" si="22"/>
        <v>9.5558694233741548</v>
      </c>
      <c r="DF22" s="212">
        <f t="shared" si="23"/>
        <v>8.8412010805185357</v>
      </c>
      <c r="DG22" s="209">
        <f t="shared" si="24"/>
        <v>25</v>
      </c>
      <c r="DH22" s="210">
        <f t="shared" si="25"/>
        <v>25</v>
      </c>
      <c r="DI22" s="211">
        <f t="shared" si="26"/>
        <v>22</v>
      </c>
      <c r="DJ22" s="208">
        <f t="shared" si="27"/>
        <v>10.372540948768986</v>
      </c>
      <c r="DK22" s="208">
        <f t="shared" si="28"/>
        <v>9.065723467799522</v>
      </c>
      <c r="DL22" s="212">
        <f t="shared" si="29"/>
        <v>8.820299209650214</v>
      </c>
      <c r="DM22" s="209">
        <f t="shared" si="30"/>
        <v>28</v>
      </c>
      <c r="DN22" s="210">
        <f t="shared" si="31"/>
        <v>25</v>
      </c>
      <c r="DO22" s="211">
        <f t="shared" si="32"/>
        <v>23</v>
      </c>
    </row>
    <row r="23" spans="1:119" s="14" customFormat="1">
      <c r="A23" s="17" t="s">
        <v>26</v>
      </c>
      <c r="B23" s="70">
        <f>('Approp Data'!F24/'Tax Rev Data'!S23)*100</f>
        <v>9.8821380111565365</v>
      </c>
      <c r="C23" s="70">
        <f>('Approp Data'!G24/'Tax Rev Data'!T23)*100</f>
        <v>10.270985255531876</v>
      </c>
      <c r="D23" s="70">
        <f>('Approp Data'!H24/'Tax Rev Data'!U23)*100</f>
        <v>13.380013258203514</v>
      </c>
      <c r="E23" s="70">
        <f>('Approp Data'!I24/'Tax Rev Data'!V23)*100</f>
        <v>12.221234082007228</v>
      </c>
      <c r="F23" s="70">
        <f>('Approp Data'!J24/'Tax Rev Data'!W23)*100</f>
        <v>15.780896622487637</v>
      </c>
      <c r="G23" s="70">
        <f>('Approp Data'!K24/'Tax Rev Data'!X23)*100</f>
        <v>15.312906963308109</v>
      </c>
      <c r="H23" s="70">
        <f>('Approp Data'!L24/'Tax Rev Data'!Y23)*100</f>
        <v>15.871893719918281</v>
      </c>
      <c r="I23" s="70">
        <f>('Approp Data'!M24/'Tax Rev Data'!Z23)*100</f>
        <v>15.251965620154131</v>
      </c>
      <c r="J23" s="70">
        <f>('Approp Data'!N24/'Tax Rev Data'!AA23)*100</f>
        <v>15.906105654062605</v>
      </c>
      <c r="K23" s="70">
        <f>('Approp Data'!O24/'Tax Rev Data'!AB23)*100</f>
        <v>14.719344144620644</v>
      </c>
      <c r="L23" s="70">
        <f>('Approp Data'!P24/'Tax Rev Data'!AC23)*100</f>
        <v>14.376608220025592</v>
      </c>
      <c r="M23" s="70">
        <f>('Approp Data'!Q24/'Tax Rev Data'!AD23)*100</f>
        <v>14.593177917971767</v>
      </c>
      <c r="N23" s="70">
        <f>('Approp Data'!R24/'Tax Rev Data'!AE23)*100</f>
        <v>13.881933899783544</v>
      </c>
      <c r="O23" s="70">
        <f>('Approp Data'!S24/'Tax Rev Data'!AF23)*100</f>
        <v>15.071248446530483</v>
      </c>
      <c r="P23" s="70">
        <f>('Approp Data'!T24/'Tax Rev Data'!AG23)*100</f>
        <v>15.310273374414582</v>
      </c>
      <c r="Q23" s="70">
        <f>('Approp Data'!U24/'Tax Rev Data'!AH23)*100</f>
        <v>15.115865290986195</v>
      </c>
      <c r="R23" s="70">
        <f>('Approp Data'!V24/'Tax Rev Data'!AI23)*100</f>
        <v>13.748820708574808</v>
      </c>
      <c r="S23" s="70">
        <f>('Approp Data'!W24/'Tax Rev Data'!AJ23)*100</f>
        <v>13.753021750040181</v>
      </c>
      <c r="T23" s="70">
        <f>('Approp Data'!X24/'Tax Rev Data'!AK23)*100</f>
        <v>15.146207167053513</v>
      </c>
      <c r="U23" s="70">
        <f>('Approp Data'!Y24/'Tax Rev Data'!AL23)*100</f>
        <v>13.165963866494746</v>
      </c>
      <c r="V23" s="70">
        <f>('Approp Data'!Z24/'Tax Rev Data'!AM23)*100</f>
        <v>13.585716413515053</v>
      </c>
      <c r="W23" s="70">
        <f>('Approp Data'!AA24/'Tax Rev Data'!AN23)*100</f>
        <v>12.856666894228622</v>
      </c>
      <c r="X23" s="70">
        <f>('Approp Data'!AB24/'Tax Rev Data'!AO23)*100</f>
        <v>12.624327878820996</v>
      </c>
      <c r="Y23" s="70">
        <f>('Approp Data'!AC24/'Tax Rev Data'!AP23)*100</f>
        <v>13.08402468526717</v>
      </c>
      <c r="Z23" s="70">
        <f>('Approp Data'!AD24/'Tax Rev Data'!AQ23)*100</f>
        <v>12.763498085776359</v>
      </c>
      <c r="AA23" s="70">
        <f>('Approp Data'!AE24/'Tax Rev Data'!AR23)*100</f>
        <v>14.538059294523507</v>
      </c>
      <c r="AB23" s="70">
        <f>('Approp Data'!AF24/'Tax Rev Data'!AS23)*100</f>
        <v>13.183407663607197</v>
      </c>
      <c r="AC23" s="70">
        <f>('Approp Data'!AG24/'Tax Rev Data'!AT23)*100</f>
        <v>12.363386844684033</v>
      </c>
      <c r="AD23" s="70">
        <f>('Approp Data'!AH24/'Tax Rev Data'!AU23)*100</f>
        <v>12.203818340197206</v>
      </c>
      <c r="AE23" s="70">
        <f>('Approp Data'!AI24/'Tax Rev Data'!AV23)*100</f>
        <v>12.101325845352909</v>
      </c>
      <c r="AF23" s="70">
        <f>('Approp Data'!AJ24/'Tax Rev Data'!AW23)*100</f>
        <v>11.99784865158864</v>
      </c>
      <c r="AG23" s="70">
        <f>('Approp Data'!AK24/'Tax Rev Data'!AX23)*100</f>
        <v>11.897041654562411</v>
      </c>
      <c r="AH23" s="70">
        <f>('Approp Data'!AL24/'Tax Rev Data'!AY23)*100</f>
        <v>11.976029930740689</v>
      </c>
      <c r="AI23" s="70">
        <f>('Approp Data'!AM24/'Tax Rev Data'!AZ23)*100</f>
        <v>12.377474297545831</v>
      </c>
      <c r="AJ23" s="70">
        <f>('Approp Data'!AN24/'Tax Rev Data'!BA23)*100</f>
        <v>12.055331848585828</v>
      </c>
      <c r="AK23" s="70">
        <f>('Approp Data'!AO24/'Tax Rev Data'!BB23)*100</f>
        <v>12.027297567389002</v>
      </c>
      <c r="AL23" s="70">
        <f>('Approp Data'!AP24/'Tax Rev Data'!BC23)*100</f>
        <v>10.98561316226364</v>
      </c>
      <c r="AM23" s="70">
        <f>('Approp Data'!AQ24/'Tax Rev Data'!BD23)*100</f>
        <v>11.58842879986217</v>
      </c>
      <c r="AN23" s="70">
        <f>('Approp Data'!AR24/'Tax Rev Data'!BE23)*100</f>
        <v>11.453850929408757</v>
      </c>
      <c r="AO23" s="70">
        <f>('Approp Data'!AS24/'Tax Rev Data'!BF23)*100</f>
        <v>10.689698278823208</v>
      </c>
      <c r="AP23" s="70">
        <f>('Approp Data'!AT24/'Tax Rev Data'!BG23)*100</f>
        <v>9.8266468521224173</v>
      </c>
      <c r="AQ23" s="70">
        <f>('Approp Data'!AU24/'Tax Rev Data'!BH23)*100</f>
        <v>11.373892141745042</v>
      </c>
      <c r="AR23" s="70">
        <f>('Approp Data'!AV24/'Tax Rev Data'!BI23)*100</f>
        <v>9.6871826783311263</v>
      </c>
      <c r="AS23" s="70">
        <f>('Approp Data'!AW24/'Tax Rev Data'!BJ23)*100</f>
        <v>10.014334018846819</v>
      </c>
      <c r="AT23" s="70">
        <f>('Approp Data'!AX24/'Tax Rev Data'!BK23)*100</f>
        <v>12.111700626638489</v>
      </c>
      <c r="AU23" s="70">
        <f>('Approp Data'!AY24/'Tax Rev Data'!BL23)*100</f>
        <v>10.665787024253632</v>
      </c>
      <c r="AV23" s="70">
        <f>('Approp Data'!BC24/'Tax Rev Data'!BM23)*100</f>
        <v>10.294512812093199</v>
      </c>
      <c r="AW23" s="70">
        <f>('Approp Data'!BG24/'Tax Rev Data'!BN23)*100</f>
        <v>10.752321250499996</v>
      </c>
      <c r="AX23" s="70">
        <f>('Approp Data'!BK24/'Tax Rev Data'!BO23)*100</f>
        <v>10.564512847256857</v>
      </c>
      <c r="AY23" s="70">
        <f>('Approp Data'!BQ24/'Tax Rev Data'!BP23)*100</f>
        <v>10.333184531382637</v>
      </c>
      <c r="AZ23" s="70">
        <f>('Approp Data'!BR24/'Tax Rev Data'!BQ23)*100</f>
        <v>9.5880368649130681</v>
      </c>
      <c r="BA23" s="70">
        <f>('Approp Data'!BS24/'Tax Rev Data'!BR23)*100</f>
        <v>9.3932871704631484</v>
      </c>
      <c r="BB23" s="70">
        <f>('Approp Data'!BT24/'Tax Rev Data'!BS23)*100</f>
        <v>8.7363689690807593</v>
      </c>
      <c r="BC23" s="70">
        <f>('Approp Data'!BU24/'Tax Rev Data'!BT23)*100</f>
        <v>9.4405583496003302</v>
      </c>
      <c r="BD23" s="70">
        <f>('Approp Data'!BV24/'Tax Rev Data'!BU23)*100</f>
        <v>9.2475373187818803</v>
      </c>
      <c r="BE23" s="70">
        <f>('Approp Data'!BW24/'Tax Rev Data'!BV23)*100</f>
        <v>9.0377111020631951</v>
      </c>
      <c r="BF23" s="70">
        <f>('Approp Data'!BX24/'Tax Rev Data'!BW23)*100</f>
        <v>8.7299549901912066</v>
      </c>
      <c r="BG23" s="70">
        <f>('Approp Data'!BY24/'Tax Rev Data'!BX23)*100</f>
        <v>9.6563211234383353</v>
      </c>
      <c r="BH23" s="96">
        <f t="shared" si="0"/>
        <v>11.453850929408757</v>
      </c>
      <c r="BI23" s="96">
        <f t="shared" si="1"/>
        <v>10.014334018846819</v>
      </c>
      <c r="BJ23" s="96">
        <f t="shared" si="2"/>
        <v>10.564512847256857</v>
      </c>
      <c r="BK23" s="101">
        <f t="shared" si="33"/>
        <v>26</v>
      </c>
      <c r="BL23" s="98">
        <f t="shared" si="34"/>
        <v>27</v>
      </c>
      <c r="BM23" s="131">
        <f t="shared" si="35"/>
        <v>20</v>
      </c>
      <c r="BN23" s="132">
        <f t="shared" si="36"/>
        <v>10.689698278823208</v>
      </c>
      <c r="BO23" s="96">
        <f t="shared" si="37"/>
        <v>12.111700626638489</v>
      </c>
      <c r="BP23" s="133">
        <f t="shared" si="38"/>
        <v>10.333184531382637</v>
      </c>
      <c r="BQ23" s="101">
        <f t="shared" si="39"/>
        <v>30</v>
      </c>
      <c r="BR23" s="98">
        <f t="shared" si="40"/>
        <v>18</v>
      </c>
      <c r="BS23" s="131">
        <f t="shared" si="41"/>
        <v>19</v>
      </c>
      <c r="BT23" s="132">
        <f t="shared" si="42"/>
        <v>9.8266468521224173</v>
      </c>
      <c r="BU23" s="96">
        <f t="shared" si="43"/>
        <v>10.665787024253632</v>
      </c>
      <c r="BV23" s="133">
        <f t="shared" si="44"/>
        <v>9.5880368649130681</v>
      </c>
      <c r="BW23" s="101">
        <f t="shared" si="45"/>
        <v>35</v>
      </c>
      <c r="BX23" s="98">
        <f t="shared" si="46"/>
        <v>23</v>
      </c>
      <c r="BY23" s="131">
        <f t="shared" si="47"/>
        <v>23</v>
      </c>
      <c r="BZ23" s="132">
        <f t="shared" si="48"/>
        <v>11.373892141745042</v>
      </c>
      <c r="CA23" s="96">
        <f t="shared" si="49"/>
        <v>10.294512812093199</v>
      </c>
      <c r="CB23" s="133">
        <f t="shared" si="50"/>
        <v>9.3932871704631484</v>
      </c>
      <c r="CC23" s="101">
        <f t="shared" si="51"/>
        <v>24</v>
      </c>
      <c r="CD23" s="98">
        <f t="shared" si="52"/>
        <v>26</v>
      </c>
      <c r="CE23" s="131">
        <f t="shared" si="53"/>
        <v>27</v>
      </c>
      <c r="CF23" s="132">
        <f t="shared" si="54"/>
        <v>9.6871826783311263</v>
      </c>
      <c r="CG23" s="96">
        <f t="shared" si="55"/>
        <v>10.752321250499996</v>
      </c>
      <c r="CH23" s="133">
        <f t="shared" si="56"/>
        <v>8.7363689690807593</v>
      </c>
      <c r="CI23" s="101">
        <f t="shared" si="57"/>
        <v>32</v>
      </c>
      <c r="CJ23" s="98">
        <f t="shared" si="58"/>
        <v>24</v>
      </c>
      <c r="CK23" s="131">
        <f t="shared" si="59"/>
        <v>28</v>
      </c>
      <c r="CL23" s="132">
        <f t="shared" si="3"/>
        <v>10.014334018846819</v>
      </c>
      <c r="CM23" s="96">
        <f t="shared" si="4"/>
        <v>10.564512847256857</v>
      </c>
      <c r="CN23" s="133">
        <f t="shared" si="5"/>
        <v>9.4405583496003302</v>
      </c>
      <c r="CO23" s="101">
        <f t="shared" si="6"/>
        <v>27</v>
      </c>
      <c r="CP23" s="98">
        <f t="shared" si="7"/>
        <v>20</v>
      </c>
      <c r="CQ23" s="131">
        <f t="shared" si="8"/>
        <v>28</v>
      </c>
      <c r="CR23" s="132">
        <f t="shared" si="9"/>
        <v>12.111700626638489</v>
      </c>
      <c r="CS23" s="96">
        <f t="shared" si="10"/>
        <v>10.333184531382637</v>
      </c>
      <c r="CT23" s="133">
        <f t="shared" si="11"/>
        <v>9.2475373187818803</v>
      </c>
      <c r="CU23" s="101">
        <f t="shared" si="12"/>
        <v>18</v>
      </c>
      <c r="CV23" s="98">
        <f t="shared" si="13"/>
        <v>19</v>
      </c>
      <c r="CW23" s="131">
        <f t="shared" si="14"/>
        <v>26</v>
      </c>
      <c r="CX23" s="132">
        <f t="shared" si="15"/>
        <v>10.665787024253632</v>
      </c>
      <c r="CY23" s="96">
        <f t="shared" si="16"/>
        <v>9.5880368649130681</v>
      </c>
      <c r="CZ23" s="133">
        <f t="shared" si="17"/>
        <v>9.0377111020631951</v>
      </c>
      <c r="DA23" s="101">
        <f t="shared" si="18"/>
        <v>23</v>
      </c>
      <c r="DB23" s="98">
        <f t="shared" si="19"/>
        <v>23</v>
      </c>
      <c r="DC23" s="131">
        <f t="shared" si="20"/>
        <v>23</v>
      </c>
      <c r="DD23" s="132">
        <f t="shared" si="21"/>
        <v>10.294512812093199</v>
      </c>
      <c r="DE23" s="96">
        <f t="shared" si="22"/>
        <v>9.3932871704631484</v>
      </c>
      <c r="DF23" s="133">
        <f t="shared" si="23"/>
        <v>8.7299549901912066</v>
      </c>
      <c r="DG23" s="101">
        <f t="shared" si="24"/>
        <v>26</v>
      </c>
      <c r="DH23" s="98">
        <f t="shared" si="25"/>
        <v>27</v>
      </c>
      <c r="DI23" s="131">
        <f t="shared" si="26"/>
        <v>24</v>
      </c>
      <c r="DJ23" s="132">
        <f t="shared" si="27"/>
        <v>10.752321250499996</v>
      </c>
      <c r="DK23" s="96">
        <f t="shared" si="28"/>
        <v>8.7363689690807593</v>
      </c>
      <c r="DL23" s="133">
        <f t="shared" si="29"/>
        <v>9.6563211234383353</v>
      </c>
      <c r="DM23" s="101">
        <f t="shared" si="30"/>
        <v>24</v>
      </c>
      <c r="DN23" s="98">
        <f t="shared" si="31"/>
        <v>28</v>
      </c>
      <c r="DO23" s="131">
        <f t="shared" si="32"/>
        <v>20</v>
      </c>
    </row>
    <row r="24" spans="1:119">
      <c r="A24" s="50" t="s">
        <v>27</v>
      </c>
      <c r="B24" s="69">
        <f>('Approp Data'!F25/'Tax Rev Data'!S24)*100</f>
        <v>0</v>
      </c>
      <c r="C24" s="69"/>
      <c r="D24" s="69"/>
      <c r="E24" s="69"/>
      <c r="F24" s="69"/>
      <c r="G24" s="69"/>
      <c r="H24" s="69"/>
      <c r="I24" s="69"/>
      <c r="J24" s="69"/>
      <c r="K24" s="69"/>
      <c r="L24" s="69"/>
      <c r="M24" s="69"/>
      <c r="N24" s="69"/>
      <c r="O24" s="69"/>
      <c r="P24" s="69"/>
      <c r="Q24" s="69"/>
      <c r="R24" s="69"/>
      <c r="S24" s="69"/>
      <c r="T24" s="69"/>
      <c r="U24" s="69"/>
      <c r="V24" s="69"/>
      <c r="W24" s="69"/>
      <c r="X24" s="69"/>
      <c r="Y24" s="69"/>
      <c r="Z24" s="69"/>
      <c r="AA24" s="69"/>
      <c r="AB24" s="69"/>
      <c r="AC24" s="69"/>
      <c r="AD24" s="69"/>
      <c r="AE24" s="69">
        <f>('Approp Data'!AI25/'Tax Rev Data'!AV24)*100</f>
        <v>11.686559647945433</v>
      </c>
      <c r="AF24" s="69">
        <f>('Approp Data'!AJ25/'Tax Rev Data'!AW24)*100</f>
        <v>10.389671251575381</v>
      </c>
      <c r="AG24" s="69">
        <f>('Approp Data'!AK25/'Tax Rev Data'!AX24)*100</f>
        <v>10.71811634961098</v>
      </c>
      <c r="AH24" s="69">
        <f>('Approp Data'!AL25/'Tax Rev Data'!AY24)*100</f>
        <v>10.565906577419163</v>
      </c>
      <c r="AI24" s="69">
        <f>('Approp Data'!AM25/'Tax Rev Data'!AZ24)*100</f>
        <v>10.97934176557054</v>
      </c>
      <c r="AJ24" s="69">
        <f>('Approp Data'!AN25/'Tax Rev Data'!BA24)*100</f>
        <v>10.831557865556839</v>
      </c>
      <c r="AK24" s="69">
        <f>('Approp Data'!AO25/'Tax Rev Data'!BB24)*100</f>
        <v>11.02352174006921</v>
      </c>
      <c r="AL24" s="69">
        <f>('Approp Data'!AP25/'Tax Rev Data'!BC24)*100</f>
        <v>11.045742284185916</v>
      </c>
      <c r="AM24" s="69">
        <f>('Approp Data'!AQ25/'Tax Rev Data'!BD24)*100</f>
        <v>10.916348802997902</v>
      </c>
      <c r="AN24" s="69">
        <f>('Approp Data'!AR25/'Tax Rev Data'!BE24)*100</f>
        <v>10.798890642491539</v>
      </c>
      <c r="AO24" s="69">
        <f>('Approp Data'!AS25/'Tax Rev Data'!BF24)*100</f>
        <v>11.804801737173978</v>
      </c>
      <c r="AP24" s="69">
        <f>('Approp Data'!AT25/'Tax Rev Data'!BG24)*100</f>
        <v>11.031310229125221</v>
      </c>
      <c r="AQ24" s="69">
        <f>('Approp Data'!AU25/'Tax Rev Data'!BH24)*100</f>
        <v>10.886754956448469</v>
      </c>
      <c r="AR24" s="69">
        <f>('Approp Data'!AV25/'Tax Rev Data'!BI24)*100</f>
        <v>10.731107122231171</v>
      </c>
      <c r="AS24" s="69">
        <f>('Approp Data'!AW25/'Tax Rev Data'!BJ24)*100</f>
        <v>10.103322847958131</v>
      </c>
      <c r="AT24" s="69">
        <f>('Approp Data'!AX25/'Tax Rev Data'!BK24)*100</f>
        <v>10.276945905179643</v>
      </c>
      <c r="AU24" s="69">
        <f>('Approp Data'!AY25/'Tax Rev Data'!BL24)*100</f>
        <v>9.2488597213599615</v>
      </c>
      <c r="AV24" s="69">
        <f>('Approp Data'!BC25/'Tax Rev Data'!BM24)*100</f>
        <v>9.7586764537596196</v>
      </c>
      <c r="AW24" s="69">
        <f>('Approp Data'!BG25/'Tax Rev Data'!BN24)*100</f>
        <v>10.475146003533965</v>
      </c>
      <c r="AX24" s="69">
        <f>('Approp Data'!BK25/'Tax Rev Data'!BO24)*100</f>
        <v>8.3552690756037773</v>
      </c>
      <c r="AY24" s="64">
        <f>('Approp Data'!BQ25/'Tax Rev Data'!BP24)*100</f>
        <v>8.3203546107899449</v>
      </c>
      <c r="AZ24" s="64">
        <f>('Approp Data'!BR25/'Tax Rev Data'!BQ24)*100</f>
        <v>8.1764307606553963</v>
      </c>
      <c r="BA24" s="64">
        <f>('Approp Data'!BS25/'Tax Rev Data'!BR24)*100</f>
        <v>8.6818642340707068</v>
      </c>
      <c r="BB24" s="64">
        <f>('Approp Data'!BT25/'Tax Rev Data'!BS24)*100</f>
        <v>8.8967101342799353</v>
      </c>
      <c r="BC24" s="64">
        <f>('Approp Data'!BU25/'Tax Rev Data'!BT24)*100</f>
        <v>8.883961796167295</v>
      </c>
      <c r="BD24" s="64">
        <f>('Approp Data'!BV25/'Tax Rev Data'!BU24)*100</f>
        <v>9.1478197417511797</v>
      </c>
      <c r="BE24" s="64">
        <f>('Approp Data'!BW25/'Tax Rev Data'!BV24)*100</f>
        <v>8.6472716325961461</v>
      </c>
      <c r="BF24" s="64">
        <f>('Approp Data'!BX25/'Tax Rev Data'!BW24)*100</f>
        <v>8.5850842235762119</v>
      </c>
      <c r="BG24" s="64">
        <f>('Approp Data'!BY25/'Tax Rev Data'!BX24)*100</f>
        <v>8.8073834788480205</v>
      </c>
      <c r="BH24" s="95"/>
      <c r="BI24" s="95"/>
      <c r="BJ24" s="95"/>
      <c r="BK24" s="100"/>
      <c r="BL24" s="97"/>
      <c r="BM24" s="130"/>
      <c r="BN24" s="95"/>
      <c r="BO24" s="95"/>
      <c r="BP24" s="95"/>
      <c r="BQ24" s="100"/>
      <c r="BR24" s="97"/>
      <c r="BS24" s="130"/>
      <c r="BT24" s="95"/>
      <c r="BU24" s="95"/>
      <c r="BV24" s="95"/>
      <c r="BW24" s="100"/>
      <c r="BX24" s="97"/>
      <c r="BY24" s="130"/>
      <c r="BZ24" s="95"/>
      <c r="CA24" s="95"/>
      <c r="CB24" s="95"/>
      <c r="CC24" s="100"/>
      <c r="CD24" s="97"/>
      <c r="CE24" s="130"/>
      <c r="CF24" s="95"/>
      <c r="CG24" s="95"/>
      <c r="CH24" s="203"/>
      <c r="CI24" s="100"/>
      <c r="CJ24" s="97"/>
      <c r="CK24" s="130"/>
      <c r="CL24" s="95"/>
      <c r="CM24" s="95"/>
      <c r="CN24" s="203"/>
      <c r="CO24" s="100"/>
      <c r="CP24" s="97"/>
      <c r="CQ24" s="130"/>
      <c r="CR24" s="95"/>
      <c r="CS24" s="95"/>
      <c r="CT24" s="203"/>
      <c r="CU24" s="100"/>
      <c r="CV24" s="97"/>
      <c r="CW24" s="130"/>
      <c r="CX24" s="95"/>
      <c r="CY24" s="95"/>
      <c r="CZ24" s="203"/>
      <c r="DA24" s="100"/>
      <c r="DB24" s="97"/>
      <c r="DC24" s="130"/>
      <c r="DD24" s="95"/>
      <c r="DE24" s="95"/>
      <c r="DF24" s="203"/>
      <c r="DG24" s="100"/>
      <c r="DH24" s="97"/>
      <c r="DI24" s="130"/>
      <c r="DJ24" s="95"/>
      <c r="DK24" s="95"/>
      <c r="DL24" s="203"/>
      <c r="DM24" s="100"/>
      <c r="DN24" s="97"/>
      <c r="DO24" s="130"/>
    </row>
    <row r="25" spans="1:119">
      <c r="A25" s="50"/>
      <c r="B25" s="69" t="e">
        <f>('Approp Data'!F26/'Tax Rev Data'!S25)*100</f>
        <v>#DIV/0!</v>
      </c>
      <c r="C25" s="69"/>
      <c r="D25" s="69"/>
      <c r="E25" s="69"/>
      <c r="F25" s="69"/>
      <c r="G25" s="69"/>
      <c r="H25" s="69"/>
      <c r="I25" s="69"/>
      <c r="J25" s="69"/>
      <c r="K25" s="69"/>
      <c r="L25" s="69"/>
      <c r="M25" s="69"/>
      <c r="N25" s="69"/>
      <c r="O25" s="69"/>
      <c r="P25" s="69"/>
      <c r="Q25" s="69"/>
      <c r="R25" s="69"/>
      <c r="S25" s="69"/>
      <c r="T25" s="69"/>
      <c r="U25" s="69"/>
      <c r="V25" s="69"/>
      <c r="W25" s="69"/>
      <c r="X25" s="69"/>
      <c r="Y25" s="69"/>
      <c r="Z25" s="69"/>
      <c r="AA25" s="69"/>
      <c r="AB25" s="69"/>
      <c r="AC25" s="69"/>
      <c r="AD25" s="69"/>
      <c r="AE25" s="69"/>
      <c r="AF25" s="69"/>
      <c r="AG25" s="69"/>
      <c r="AH25" s="69"/>
      <c r="AI25" s="69"/>
      <c r="AJ25" s="69"/>
      <c r="AK25" s="69"/>
      <c r="AL25" s="69"/>
      <c r="AM25" s="69"/>
      <c r="AN25" s="69"/>
      <c r="AO25" s="69"/>
      <c r="AP25" s="69"/>
      <c r="AQ25" s="69"/>
      <c r="AR25" s="69"/>
      <c r="AS25" s="69"/>
      <c r="AT25" s="69"/>
      <c r="AU25" s="69"/>
      <c r="AV25" s="69"/>
      <c r="AW25" s="69"/>
      <c r="AX25" s="69"/>
      <c r="AY25" s="64"/>
      <c r="AZ25" s="64"/>
      <c r="BA25" s="64"/>
      <c r="BB25" s="64"/>
      <c r="BC25" s="64"/>
      <c r="BD25" s="64"/>
      <c r="BE25" s="64"/>
      <c r="BF25" s="64"/>
      <c r="BG25" s="64"/>
      <c r="BH25" s="95"/>
      <c r="BI25" s="95"/>
      <c r="BJ25" s="95"/>
      <c r="BK25" s="100"/>
      <c r="BL25" s="97"/>
      <c r="BM25" s="130"/>
      <c r="BN25" s="95"/>
      <c r="BO25" s="95"/>
      <c r="BP25" s="95"/>
      <c r="BQ25" s="100"/>
      <c r="BR25" s="97"/>
      <c r="BS25" s="130"/>
      <c r="BT25" s="95"/>
      <c r="BU25" s="95"/>
      <c r="BV25" s="95"/>
      <c r="BW25" s="100"/>
      <c r="BX25" s="97"/>
      <c r="BY25" s="130"/>
      <c r="BZ25" s="95"/>
      <c r="CA25" s="95"/>
      <c r="CB25" s="95"/>
      <c r="CC25" s="100"/>
      <c r="CD25" s="97"/>
      <c r="CE25" s="130"/>
      <c r="CF25" s="95"/>
      <c r="CG25" s="95"/>
      <c r="CH25" s="203"/>
      <c r="CI25" s="100"/>
      <c r="CJ25" s="97"/>
      <c r="CK25" s="130"/>
      <c r="CL25" s="95"/>
      <c r="CM25" s="95"/>
      <c r="CN25" s="203"/>
      <c r="CO25" s="100"/>
      <c r="CP25" s="97"/>
      <c r="CQ25" s="130"/>
      <c r="CR25" s="95"/>
      <c r="CS25" s="95"/>
      <c r="CT25" s="203"/>
      <c r="CU25" s="100"/>
      <c r="CV25" s="97"/>
      <c r="CW25" s="130"/>
      <c r="CX25" s="95"/>
      <c r="CY25" s="95"/>
      <c r="CZ25" s="203"/>
      <c r="DA25" s="100"/>
      <c r="DB25" s="97"/>
      <c r="DC25" s="130"/>
      <c r="DD25" s="95"/>
      <c r="DE25" s="95"/>
      <c r="DF25" s="203"/>
      <c r="DG25" s="100"/>
      <c r="DH25" s="97"/>
      <c r="DI25" s="130"/>
      <c r="DJ25" s="95"/>
      <c r="DK25" s="95"/>
      <c r="DL25" s="203"/>
      <c r="DM25" s="100"/>
      <c r="DN25" s="97"/>
      <c r="DO25" s="130"/>
    </row>
    <row r="26" spans="1:119">
      <c r="A26" s="12" t="s">
        <v>28</v>
      </c>
      <c r="B26" s="64">
        <f>('Approp Data'!F27/'Tax Rev Data'!S26)*100</f>
        <v>0</v>
      </c>
      <c r="C26" s="64"/>
      <c r="D26" s="64"/>
      <c r="E26" s="64"/>
      <c r="F26" s="64"/>
      <c r="G26" s="64"/>
      <c r="H26" s="64"/>
      <c r="I26" s="64"/>
      <c r="J26" s="64"/>
      <c r="K26" s="64"/>
      <c r="L26" s="64"/>
      <c r="M26" s="64"/>
      <c r="N26" s="64"/>
      <c r="O26" s="64"/>
      <c r="P26" s="64"/>
      <c r="Q26" s="64"/>
      <c r="R26" s="64"/>
      <c r="S26" s="64"/>
      <c r="T26" s="64"/>
      <c r="U26" s="64"/>
      <c r="V26" s="64"/>
      <c r="W26" s="64"/>
      <c r="X26" s="64"/>
      <c r="Y26" s="64"/>
      <c r="Z26" s="64"/>
      <c r="AA26" s="64"/>
      <c r="AB26" s="64"/>
      <c r="AC26" s="64"/>
      <c r="AD26" s="64"/>
      <c r="AE26" s="64">
        <f>('Approp Data'!AI27/'Tax Rev Data'!AV26)*100</f>
        <v>10.862435641575432</v>
      </c>
      <c r="AF26" s="64">
        <f>('Approp Data'!AJ27/'Tax Rev Data'!AW26)*100</f>
        <v>8.0968606144796151</v>
      </c>
      <c r="AG26" s="64">
        <f>('Approp Data'!AK27/'Tax Rev Data'!AX26)*100</f>
        <v>13.832416198020599</v>
      </c>
      <c r="AH26" s="64">
        <f>('Approp Data'!AL27/'Tax Rev Data'!AY26)*100</f>
        <v>9.0251932026780217</v>
      </c>
      <c r="AI26" s="64">
        <f>('Approp Data'!AM27/'Tax Rev Data'!AZ26)*100</f>
        <v>11.323351866456189</v>
      </c>
      <c r="AJ26" s="64">
        <f>('Approp Data'!AN27/'Tax Rev Data'!BA26)*100</f>
        <v>10.413992872627555</v>
      </c>
      <c r="AK26" s="64">
        <f>('Approp Data'!AO27/'Tax Rev Data'!BB26)*100</f>
        <v>14.365028851787379</v>
      </c>
      <c r="AL26" s="64">
        <f>('Approp Data'!AP27/'Tax Rev Data'!BC26)*100</f>
        <v>19.485380633828104</v>
      </c>
      <c r="AM26" s="64">
        <f>('Approp Data'!AQ27/'Tax Rev Data'!BD26)*100</f>
        <v>13.502758052311306</v>
      </c>
      <c r="AN26" s="64">
        <f>('Approp Data'!AR27/'Tax Rev Data'!BE26)*100</f>
        <v>14.328150525863409</v>
      </c>
      <c r="AO26" s="64">
        <f>('Approp Data'!AS27/'Tax Rev Data'!BF26)*100</f>
        <v>19.52695905659823</v>
      </c>
      <c r="AP26" s="64">
        <f>('Approp Data'!AT27/'Tax Rev Data'!BG26)*100</f>
        <v>19.394571894587518</v>
      </c>
      <c r="AQ26" s="64">
        <f>('Approp Data'!AU27/'Tax Rev Data'!BH26)*100</f>
        <v>17.497288174206052</v>
      </c>
      <c r="AR26" s="64">
        <f>('Approp Data'!AV27/'Tax Rev Data'!BI26)*100</f>
        <v>13.516322079565798</v>
      </c>
      <c r="AS26" s="64">
        <f>('Approp Data'!AW27/'Tax Rev Data'!BJ26)*100</f>
        <v>11.511852656271762</v>
      </c>
      <c r="AT26" s="64">
        <f>('Approp Data'!AX27/'Tax Rev Data'!BK26)*100</f>
        <v>8.0959547473503068</v>
      </c>
      <c r="AU26" s="64">
        <f>('Approp Data'!AY27/'Tax Rev Data'!BL26)*100</f>
        <v>3.6508525448660358</v>
      </c>
      <c r="AV26" s="64">
        <f>('Approp Data'!BC27/'Tax Rev Data'!BM26)*100</f>
        <v>6.7276514139556127</v>
      </c>
      <c r="AW26" s="64">
        <f>('Approp Data'!BG27/'Tax Rev Data'!BN26)*100</f>
        <v>7.5730820316762442</v>
      </c>
      <c r="AX26" s="64">
        <f>('Approp Data'!BK27/'Tax Rev Data'!BO26)*100</f>
        <v>6.44719748111077</v>
      </c>
      <c r="AY26" s="64">
        <f>('Approp Data'!BQ27/'Tax Rev Data'!BP26)*100</f>
        <v>5.2458082236242021</v>
      </c>
      <c r="AZ26" s="64">
        <f>('Approp Data'!BR27/'Tax Rev Data'!BQ26)*100</f>
        <v>7.4942560713807698</v>
      </c>
      <c r="BA26" s="64">
        <f>('Approp Data'!BS27/'Tax Rev Data'!BR26)*100</f>
        <v>11.275165648894784</v>
      </c>
      <c r="BB26" s="64">
        <f>('Approp Data'!BT27/'Tax Rev Data'!BS26)*100</f>
        <v>41.783955620030959</v>
      </c>
      <c r="BC26" s="64">
        <f>('Approp Data'!BU27/'Tax Rev Data'!BT26)*100</f>
        <v>33.822028010946454</v>
      </c>
      <c r="BD26" s="64">
        <f>('Approp Data'!BV27/'Tax Rev Data'!BU26)*100</f>
        <v>28.901911604271689</v>
      </c>
      <c r="BE26" s="64">
        <f>('Approp Data'!BW27/'Tax Rev Data'!BV26)*100</f>
        <v>21.281341345317902</v>
      </c>
      <c r="BF26" s="64">
        <f>('Approp Data'!BX27/'Tax Rev Data'!BW26)*100</f>
        <v>18.448831412687099</v>
      </c>
      <c r="BG26" s="64">
        <f>('Approp Data'!BY27/'Tax Rev Data'!BX26)*100</f>
        <v>22.315555442603149</v>
      </c>
      <c r="BH26" s="95">
        <f t="shared" ref="BH26:BH38" si="60">+AN26</f>
        <v>14.328150525863409</v>
      </c>
      <c r="BI26" s="95">
        <f t="shared" ref="BI26:BI38" si="61">+AS26</f>
        <v>11.511852656271762</v>
      </c>
      <c r="BJ26" s="95">
        <f t="shared" ref="BJ26:BJ38" si="62">+AX26</f>
        <v>6.44719748111077</v>
      </c>
      <c r="BK26" s="100">
        <f t="shared" si="33"/>
        <v>12</v>
      </c>
      <c r="BL26" s="97">
        <f t="shared" si="34"/>
        <v>20</v>
      </c>
      <c r="BM26" s="130">
        <f t="shared" si="35"/>
        <v>45</v>
      </c>
      <c r="BN26" s="95">
        <f>+AO26</f>
        <v>19.52695905659823</v>
      </c>
      <c r="BO26" s="95">
        <f>+AT26</f>
        <v>8.0959547473503068</v>
      </c>
      <c r="BP26" s="95">
        <f>+AY26</f>
        <v>5.2458082236242021</v>
      </c>
      <c r="BQ26" s="100">
        <f>RANK(BN26,$BN$8:$BN$63)</f>
        <v>1</v>
      </c>
      <c r="BR26" s="97">
        <f>RANK(BO26,$BO$8:$BO$63)</f>
        <v>41</v>
      </c>
      <c r="BS26" s="130">
        <f>RANK(BP26,$BP$8:$BP$63)</f>
        <v>47</v>
      </c>
      <c r="BT26" s="95">
        <f>+AP26</f>
        <v>19.394571894587518</v>
      </c>
      <c r="BU26" s="95">
        <f>+AU26</f>
        <v>3.6508525448660358</v>
      </c>
      <c r="BV26" s="95">
        <f>+AZ26</f>
        <v>7.4942560713807698</v>
      </c>
      <c r="BW26" s="100">
        <f t="shared" si="45"/>
        <v>1</v>
      </c>
      <c r="BX26" s="97">
        <f t="shared" si="46"/>
        <v>49</v>
      </c>
      <c r="BY26" s="130">
        <f t="shared" si="47"/>
        <v>33</v>
      </c>
      <c r="BZ26" s="95">
        <f t="shared" si="48"/>
        <v>17.497288174206052</v>
      </c>
      <c r="CA26" s="95">
        <f t="shared" si="49"/>
        <v>6.7276514139556127</v>
      </c>
      <c r="CB26" s="95">
        <f t="shared" si="50"/>
        <v>11.275165648894784</v>
      </c>
      <c r="CC26" s="100">
        <f t="shared" si="51"/>
        <v>2</v>
      </c>
      <c r="CD26" s="97">
        <f t="shared" si="52"/>
        <v>45</v>
      </c>
      <c r="CE26" s="130">
        <f t="shared" si="53"/>
        <v>16</v>
      </c>
      <c r="CF26" s="95">
        <f t="shared" si="54"/>
        <v>13.516322079565798</v>
      </c>
      <c r="CG26" s="95">
        <f t="shared" si="55"/>
        <v>7.5730820316762442</v>
      </c>
      <c r="CH26" s="203">
        <f t="shared" si="56"/>
        <v>41.783955620030959</v>
      </c>
      <c r="CI26" s="100">
        <f t="shared" si="57"/>
        <v>16</v>
      </c>
      <c r="CJ26" s="97">
        <f t="shared" si="58"/>
        <v>44</v>
      </c>
      <c r="CK26" s="130">
        <f t="shared" si="59"/>
        <v>1</v>
      </c>
      <c r="CL26" s="95">
        <f t="shared" ref="CL26:CL38" si="63">+AS26</f>
        <v>11.511852656271762</v>
      </c>
      <c r="CM26" s="95">
        <f t="shared" ref="CM26:CM38" si="64">+AX26</f>
        <v>6.44719748111077</v>
      </c>
      <c r="CN26" s="203">
        <f t="shared" ref="CN26:CN38" si="65">+BC26</f>
        <v>33.822028010946454</v>
      </c>
      <c r="CO26" s="100">
        <f t="shared" ref="CO26:CO38" si="66">RANK(CL26,$CL$8:$CL$63)</f>
        <v>20</v>
      </c>
      <c r="CP26" s="97">
        <f t="shared" ref="CP26:CP38" si="67">RANK(CM26,$CM$8:$CM$63)</f>
        <v>45</v>
      </c>
      <c r="CQ26" s="130">
        <f t="shared" ref="CQ26:CQ38" si="68">RANK(CN26,$CN$8:$CN$63)</f>
        <v>1</v>
      </c>
      <c r="CR26" s="95">
        <f t="shared" ref="CR26:CR38" si="69">+AT26</f>
        <v>8.0959547473503068</v>
      </c>
      <c r="CS26" s="95">
        <f t="shared" ref="CS26:CS38" si="70">+AY26</f>
        <v>5.2458082236242021</v>
      </c>
      <c r="CT26" s="203">
        <f t="shared" ref="CT26:CT38" si="71">+BD26</f>
        <v>28.901911604271689</v>
      </c>
      <c r="CU26" s="100">
        <f t="shared" ref="CU26:CU38" si="72">RANK(CR26,$CR$8:$CR$63)</f>
        <v>41</v>
      </c>
      <c r="CV26" s="97">
        <f t="shared" ref="CV26:CV38" si="73">RANK(CS26,$CS$8:$CS$63)</f>
        <v>47</v>
      </c>
      <c r="CW26" s="130">
        <f t="shared" ref="CW26:CW38" si="74">RANK(CT26,$CT$8:$CT$63)</f>
        <v>1</v>
      </c>
      <c r="CX26" s="95">
        <f t="shared" ref="CX26:CX38" si="75">+AU26</f>
        <v>3.6508525448660358</v>
      </c>
      <c r="CY26" s="95">
        <f t="shared" ref="CY26:CY38" si="76">+AZ26</f>
        <v>7.4942560713807698</v>
      </c>
      <c r="CZ26" s="203">
        <f t="shared" ref="CZ26:CZ38" si="77">+BE26</f>
        <v>21.281341345317902</v>
      </c>
      <c r="DA26" s="100">
        <f t="shared" ref="DA26:DA38" si="78">RANK(CX26,$CX$8:$CX$63)</f>
        <v>49</v>
      </c>
      <c r="DB26" s="97">
        <f t="shared" ref="DB26:DB38" si="79">RANK(CY26,$CY$8:$CY$63)</f>
        <v>33</v>
      </c>
      <c r="DC26" s="130">
        <f t="shared" ref="DC26:DC38" si="80">RANK(CZ26,$CZ$8:$CZ$63)</f>
        <v>1</v>
      </c>
      <c r="DD26" s="95">
        <f t="shared" ref="DD26:DD38" si="81">+AV26</f>
        <v>6.7276514139556127</v>
      </c>
      <c r="DE26" s="95">
        <f t="shared" ref="DE26:DE38" si="82">+BA26</f>
        <v>11.275165648894784</v>
      </c>
      <c r="DF26" s="203">
        <f t="shared" ref="DF26:DF38" si="83">+BF26</f>
        <v>18.448831412687099</v>
      </c>
      <c r="DG26" s="100">
        <f t="shared" ref="DG26:DG38" si="84">RANK(DD26,$DD$8:$DD$63)</f>
        <v>45</v>
      </c>
      <c r="DH26" s="97">
        <f t="shared" ref="DH26:DH38" si="85">RANK(DE26,$DE$8:$DE$63)</f>
        <v>16</v>
      </c>
      <c r="DI26" s="130">
        <f t="shared" ref="DI26:DI38" si="86">RANK(DF26,$DF$8:$DF$63)</f>
        <v>2</v>
      </c>
      <c r="DJ26" s="95">
        <f t="shared" ref="DJ26:DJ38" si="87">+AW26</f>
        <v>7.5730820316762442</v>
      </c>
      <c r="DK26" s="95">
        <f t="shared" ref="DK26:DK38" si="88">+BB26</f>
        <v>41.783955620030959</v>
      </c>
      <c r="DL26" s="203">
        <f t="shared" ref="DL26:DL38" si="89">+BG26</f>
        <v>22.315555442603149</v>
      </c>
      <c r="DM26" s="100">
        <f t="shared" ref="DM26:DM38" si="90">RANK(DJ26,$DJ$8:$DJ$63)</f>
        <v>44</v>
      </c>
      <c r="DN26" s="97">
        <f t="shared" ref="DN26:DN38" si="91">RANK(DK26,$DK$8:$DK$63)</f>
        <v>1</v>
      </c>
      <c r="DO26" s="130">
        <f t="shared" ref="DO26:DO38" si="92">RANK(DL26,$DL$8:$DL$63)</f>
        <v>1</v>
      </c>
    </row>
    <row r="27" spans="1:119">
      <c r="A27" s="12" t="s">
        <v>29</v>
      </c>
      <c r="B27" s="64">
        <f>('Approp Data'!F28/'Tax Rev Data'!S27)*100</f>
        <v>0</v>
      </c>
      <c r="C27" s="64"/>
      <c r="D27" s="64"/>
      <c r="E27" s="64"/>
      <c r="F27" s="64"/>
      <c r="G27" s="64"/>
      <c r="H27" s="64"/>
      <c r="I27" s="64"/>
      <c r="J27" s="64"/>
      <c r="K27" s="64"/>
      <c r="L27" s="64"/>
      <c r="M27" s="64"/>
      <c r="N27" s="64"/>
      <c r="O27" s="64"/>
      <c r="P27" s="64"/>
      <c r="Q27" s="64"/>
      <c r="R27" s="64"/>
      <c r="S27" s="64"/>
      <c r="T27" s="64"/>
      <c r="U27" s="64"/>
      <c r="V27" s="64"/>
      <c r="W27" s="64"/>
      <c r="X27" s="64"/>
      <c r="Y27" s="64"/>
      <c r="Z27" s="64"/>
      <c r="AA27" s="64"/>
      <c r="AB27" s="64"/>
      <c r="AC27" s="64"/>
      <c r="AD27" s="64"/>
      <c r="AE27" s="64">
        <f>('Approp Data'!AI28/'Tax Rev Data'!AV27)*100</f>
        <v>12.615825746282958</v>
      </c>
      <c r="AF27" s="64">
        <f>('Approp Data'!AJ28/'Tax Rev Data'!AW27)*100</f>
        <v>11.676457491135626</v>
      </c>
      <c r="AG27" s="64">
        <f>('Approp Data'!AK28/'Tax Rev Data'!AX27)*100</f>
        <v>11.739573452259187</v>
      </c>
      <c r="AH27" s="64">
        <f>('Approp Data'!AL28/'Tax Rev Data'!AY27)*100</f>
        <v>11.209178645611811</v>
      </c>
      <c r="AI27" s="64">
        <f>('Approp Data'!AM28/'Tax Rev Data'!AZ27)*100</f>
        <v>11.419283723346743</v>
      </c>
      <c r="AJ27" s="64">
        <f>('Approp Data'!AN28/'Tax Rev Data'!BA27)*100</f>
        <v>11.934748061733604</v>
      </c>
      <c r="AK27" s="64">
        <f>('Approp Data'!AO28/'Tax Rev Data'!BB27)*100</f>
        <v>12.035638275675</v>
      </c>
      <c r="AL27" s="64">
        <f>('Approp Data'!AP28/'Tax Rev Data'!BC27)*100</f>
        <v>11.477746467296015</v>
      </c>
      <c r="AM27" s="64">
        <f>('Approp Data'!AQ28/'Tax Rev Data'!BD27)*100</f>
        <v>11.019009751828754</v>
      </c>
      <c r="AN27" s="64">
        <f>('Approp Data'!AR28/'Tax Rev Data'!BE27)*100</f>
        <v>10.575780323755774</v>
      </c>
      <c r="AO27" s="64">
        <f>('Approp Data'!AS28/'Tax Rev Data'!BF27)*100</f>
        <v>10.133614145317843</v>
      </c>
      <c r="AP27" s="64">
        <f>('Approp Data'!AT28/'Tax Rev Data'!BG27)*100</f>
        <v>9.9343734831180939</v>
      </c>
      <c r="AQ27" s="64">
        <f>('Approp Data'!AU28/'Tax Rev Data'!BH27)*100</f>
        <v>10.245198663660176</v>
      </c>
      <c r="AR27" s="64">
        <f>('Approp Data'!AV28/'Tax Rev Data'!BI27)*100</f>
        <v>9.7490813402240537</v>
      </c>
      <c r="AS27" s="64">
        <f>('Approp Data'!AW28/'Tax Rev Data'!BJ27)*100</f>
        <v>8.9606757683790939</v>
      </c>
      <c r="AT27" s="64">
        <f>('Approp Data'!AX28/'Tax Rev Data'!BK27)*100</f>
        <v>9.2045026663008667</v>
      </c>
      <c r="AU27" s="64">
        <f>('Approp Data'!AY28/'Tax Rev Data'!BL27)*100</f>
        <v>8.7807656361676116</v>
      </c>
      <c r="AV27" s="64">
        <f>('Approp Data'!BC28/'Tax Rev Data'!BM27)*100</f>
        <v>9.7765627847312508</v>
      </c>
      <c r="AW27" s="64">
        <f>('Approp Data'!BG28/'Tax Rev Data'!BN27)*100</f>
        <v>10.665761836699598</v>
      </c>
      <c r="AX27" s="64">
        <f>('Approp Data'!BK28/'Tax Rev Data'!BO27)*100</f>
        <v>7.5925553957028189</v>
      </c>
      <c r="AY27" s="64">
        <f>('Approp Data'!BQ28/'Tax Rev Data'!BP27)*100</f>
        <v>6.4883347500054063</v>
      </c>
      <c r="AZ27" s="64">
        <f>('Approp Data'!BR28/'Tax Rev Data'!BQ27)*100</f>
        <v>6.5356907707941616</v>
      </c>
      <c r="BA27" s="64">
        <f>('Approp Data'!BS28/'Tax Rev Data'!BR27)*100</f>
        <v>6.9991385690187657</v>
      </c>
      <c r="BB27" s="64">
        <f>('Approp Data'!BT28/'Tax Rev Data'!BS27)*100</f>
        <v>5.7099360180654877</v>
      </c>
      <c r="BC27" s="64">
        <f>('Approp Data'!BU28/'Tax Rev Data'!BT27)*100</f>
        <v>5.8623944945533211</v>
      </c>
      <c r="BD27" s="64">
        <f>('Approp Data'!BV28/'Tax Rev Data'!BU27)*100</f>
        <v>6.3010829520677047</v>
      </c>
      <c r="BE27" s="64">
        <f>('Approp Data'!BW28/'Tax Rev Data'!BV27)*100</f>
        <v>5.5575059084933356</v>
      </c>
      <c r="BF27" s="64">
        <f>('Approp Data'!BX28/'Tax Rev Data'!BW27)*100</f>
        <v>5.5227128222387005</v>
      </c>
      <c r="BG27" s="64">
        <f>('Approp Data'!BY28/'Tax Rev Data'!BX27)*100</f>
        <v>5.4197267254503796</v>
      </c>
      <c r="BH27" s="95">
        <f t="shared" si="60"/>
        <v>10.575780323755774</v>
      </c>
      <c r="BI27" s="95">
        <f t="shared" si="61"/>
        <v>8.9606757683790939</v>
      </c>
      <c r="BJ27" s="95">
        <f t="shared" si="62"/>
        <v>7.5925553957028189</v>
      </c>
      <c r="BK27" s="100">
        <f t="shared" si="33"/>
        <v>30</v>
      </c>
      <c r="BL27" s="97">
        <f t="shared" si="34"/>
        <v>33</v>
      </c>
      <c r="BM27" s="130">
        <f t="shared" si="35"/>
        <v>33</v>
      </c>
      <c r="BN27" s="95">
        <f t="shared" ref="BN27:BN38" si="93">+AO27</f>
        <v>10.133614145317843</v>
      </c>
      <c r="BO27" s="95">
        <f t="shared" ref="BO27:BO38" si="94">+AT27</f>
        <v>9.2045026663008667</v>
      </c>
      <c r="BP27" s="95">
        <f t="shared" ref="BP27:BP38" si="95">+AY27</f>
        <v>6.4883347500054063</v>
      </c>
      <c r="BQ27" s="100">
        <f t="shared" ref="BQ27:BQ38" si="96">RANK(BN27,$BN$8:$BN$63)</f>
        <v>33</v>
      </c>
      <c r="BR27" s="97">
        <f t="shared" ref="BR27:BR38" si="97">RANK(BO27,$BO$8:$BO$63)</f>
        <v>33</v>
      </c>
      <c r="BS27" s="130">
        <f t="shared" ref="BS27:BS38" si="98">RANK(BP27,$BP$8:$BP$63)</f>
        <v>41</v>
      </c>
      <c r="BT27" s="95">
        <f t="shared" ref="BT27:BT38" si="99">+AP27</f>
        <v>9.9343734831180939</v>
      </c>
      <c r="BU27" s="95">
        <f t="shared" ref="BU27:BU38" si="100">+AU27</f>
        <v>8.7807656361676116</v>
      </c>
      <c r="BV27" s="95">
        <f t="shared" ref="BV27:BV38" si="101">+AZ27</f>
        <v>6.5356907707941616</v>
      </c>
      <c r="BW27" s="100">
        <f t="shared" si="45"/>
        <v>34</v>
      </c>
      <c r="BX27" s="97">
        <f t="shared" si="46"/>
        <v>33</v>
      </c>
      <c r="BY27" s="130">
        <f t="shared" si="47"/>
        <v>43</v>
      </c>
      <c r="BZ27" s="95">
        <f t="shared" si="48"/>
        <v>10.245198663660176</v>
      </c>
      <c r="CA27" s="95">
        <f t="shared" si="49"/>
        <v>9.7765627847312508</v>
      </c>
      <c r="CB27" s="95">
        <f t="shared" si="50"/>
        <v>6.9991385690187657</v>
      </c>
      <c r="CC27" s="100">
        <f t="shared" si="51"/>
        <v>30</v>
      </c>
      <c r="CD27" s="97">
        <f t="shared" si="52"/>
        <v>29</v>
      </c>
      <c r="CE27" s="130">
        <f t="shared" si="53"/>
        <v>40</v>
      </c>
      <c r="CF27" s="95">
        <f t="shared" si="54"/>
        <v>9.7490813402240537</v>
      </c>
      <c r="CG27" s="95">
        <f t="shared" si="55"/>
        <v>10.665761836699598</v>
      </c>
      <c r="CH27" s="203">
        <f t="shared" si="56"/>
        <v>5.7099360180654877</v>
      </c>
      <c r="CI27" s="100">
        <f t="shared" si="57"/>
        <v>30</v>
      </c>
      <c r="CJ27" s="97">
        <f t="shared" si="58"/>
        <v>25</v>
      </c>
      <c r="CK27" s="130">
        <f t="shared" si="59"/>
        <v>44</v>
      </c>
      <c r="CL27" s="95">
        <f t="shared" si="63"/>
        <v>8.9606757683790939</v>
      </c>
      <c r="CM27" s="95">
        <f t="shared" si="64"/>
        <v>7.5925553957028189</v>
      </c>
      <c r="CN27" s="203">
        <f t="shared" si="65"/>
        <v>5.8623944945533211</v>
      </c>
      <c r="CO27" s="100">
        <f t="shared" si="66"/>
        <v>33</v>
      </c>
      <c r="CP27" s="97">
        <f t="shared" si="67"/>
        <v>33</v>
      </c>
      <c r="CQ27" s="130">
        <f t="shared" si="68"/>
        <v>45</v>
      </c>
      <c r="CR27" s="95">
        <f t="shared" si="69"/>
        <v>9.2045026663008667</v>
      </c>
      <c r="CS27" s="95">
        <f t="shared" si="70"/>
        <v>6.4883347500054063</v>
      </c>
      <c r="CT27" s="203">
        <f t="shared" si="71"/>
        <v>6.3010829520677047</v>
      </c>
      <c r="CU27" s="100">
        <f t="shared" si="72"/>
        <v>33</v>
      </c>
      <c r="CV27" s="97">
        <f t="shared" si="73"/>
        <v>41</v>
      </c>
      <c r="CW27" s="130">
        <f t="shared" si="74"/>
        <v>45</v>
      </c>
      <c r="CX27" s="95">
        <f t="shared" si="75"/>
        <v>8.7807656361676116</v>
      </c>
      <c r="CY27" s="95">
        <f t="shared" si="76"/>
        <v>6.5356907707941616</v>
      </c>
      <c r="CZ27" s="203">
        <f t="shared" si="77"/>
        <v>5.5575059084933356</v>
      </c>
      <c r="DA27" s="100">
        <f t="shared" si="78"/>
        <v>33</v>
      </c>
      <c r="DB27" s="97">
        <f t="shared" si="79"/>
        <v>43</v>
      </c>
      <c r="DC27" s="130">
        <f t="shared" si="80"/>
        <v>46</v>
      </c>
      <c r="DD27" s="95">
        <f t="shared" si="81"/>
        <v>9.7765627847312508</v>
      </c>
      <c r="DE27" s="95">
        <f t="shared" si="82"/>
        <v>6.9991385690187657</v>
      </c>
      <c r="DF27" s="203">
        <f t="shared" si="83"/>
        <v>5.5227128222387005</v>
      </c>
      <c r="DG27" s="100">
        <f t="shared" si="84"/>
        <v>29</v>
      </c>
      <c r="DH27" s="97">
        <f t="shared" si="85"/>
        <v>40</v>
      </c>
      <c r="DI27" s="130">
        <f t="shared" si="86"/>
        <v>45</v>
      </c>
      <c r="DJ27" s="95">
        <f t="shared" si="87"/>
        <v>10.665761836699598</v>
      </c>
      <c r="DK27" s="95">
        <f t="shared" si="88"/>
        <v>5.7099360180654877</v>
      </c>
      <c r="DL27" s="203">
        <f t="shared" si="89"/>
        <v>5.4197267254503796</v>
      </c>
      <c r="DM27" s="100">
        <f t="shared" si="90"/>
        <v>25</v>
      </c>
      <c r="DN27" s="97">
        <f t="shared" si="91"/>
        <v>44</v>
      </c>
      <c r="DO27" s="130">
        <f t="shared" si="92"/>
        <v>48</v>
      </c>
    </row>
    <row r="28" spans="1:119">
      <c r="A28" s="12" t="s">
        <v>30</v>
      </c>
      <c r="B28" s="64">
        <f>('Approp Data'!F29/'Tax Rev Data'!S28)*100</f>
        <v>0</v>
      </c>
      <c r="C28" s="64"/>
      <c r="D28" s="64"/>
      <c r="E28" s="64"/>
      <c r="F28" s="64"/>
      <c r="G28" s="64"/>
      <c r="H28" s="64"/>
      <c r="I28" s="64"/>
      <c r="J28" s="64"/>
      <c r="K28" s="64"/>
      <c r="L28" s="64"/>
      <c r="M28" s="64"/>
      <c r="N28" s="64"/>
      <c r="O28" s="64"/>
      <c r="P28" s="64"/>
      <c r="Q28" s="64"/>
      <c r="R28" s="64"/>
      <c r="S28" s="64"/>
      <c r="T28" s="64"/>
      <c r="U28" s="64"/>
      <c r="V28" s="64"/>
      <c r="W28" s="64"/>
      <c r="X28" s="64"/>
      <c r="Y28" s="64"/>
      <c r="Z28" s="64"/>
      <c r="AA28" s="64"/>
      <c r="AB28" s="64"/>
      <c r="AC28" s="64"/>
      <c r="AD28" s="64"/>
      <c r="AE28" s="64">
        <f>('Approp Data'!AI29/'Tax Rev Data'!AV28)*100</f>
        <v>10.537180026185174</v>
      </c>
      <c r="AF28" s="64">
        <f>('Approp Data'!AJ29/'Tax Rev Data'!AW28)*100</f>
        <v>9.0310469100181958</v>
      </c>
      <c r="AG28" s="64">
        <f>('Approp Data'!AK29/'Tax Rev Data'!AX28)*100</f>
        <v>9.7359501874177639</v>
      </c>
      <c r="AH28" s="64">
        <f>('Approp Data'!AL29/'Tax Rev Data'!AY28)*100</f>
        <v>9.7443272668053655</v>
      </c>
      <c r="AI28" s="64">
        <f>('Approp Data'!AM29/'Tax Rev Data'!AZ28)*100</f>
        <v>10.373331695836145</v>
      </c>
      <c r="AJ28" s="64">
        <f>('Approp Data'!AN29/'Tax Rev Data'!BA28)*100</f>
        <v>10.256913248384231</v>
      </c>
      <c r="AK28" s="64">
        <f>('Approp Data'!AO29/'Tax Rev Data'!BB28)*100</f>
        <v>10.707862057444348</v>
      </c>
      <c r="AL28" s="64">
        <f>('Approp Data'!AP29/'Tax Rev Data'!BC28)*100</f>
        <v>10.643417614965459</v>
      </c>
      <c r="AM28" s="64">
        <f>('Approp Data'!AQ29/'Tax Rev Data'!BD28)*100</f>
        <v>10.646877822188703</v>
      </c>
      <c r="AN28" s="64">
        <f>('Approp Data'!AR29/'Tax Rev Data'!BE28)*100</f>
        <v>10.473332967326748</v>
      </c>
      <c r="AO28" s="64">
        <f>('Approp Data'!AS29/'Tax Rev Data'!BF28)*100</f>
        <v>11.976310165357569</v>
      </c>
      <c r="AP28" s="64">
        <f>('Approp Data'!AT29/'Tax Rev Data'!BG28)*100</f>
        <v>10.670616416990502</v>
      </c>
      <c r="AQ28" s="64">
        <f>('Approp Data'!AU29/'Tax Rev Data'!BH28)*100</f>
        <v>10.577362503166214</v>
      </c>
      <c r="AR28" s="64">
        <f>('Approp Data'!AV29/'Tax Rev Data'!BI28)*100</f>
        <v>10.546004185414928</v>
      </c>
      <c r="AS28" s="64">
        <f>('Approp Data'!AW29/'Tax Rev Data'!BJ28)*100</f>
        <v>9.9080120420462343</v>
      </c>
      <c r="AT28" s="64">
        <f>('Approp Data'!AX29/'Tax Rev Data'!BK28)*100</f>
        <v>10.127718978417255</v>
      </c>
      <c r="AU28" s="64">
        <f>('Approp Data'!AY29/'Tax Rev Data'!BL28)*100</f>
        <v>8.8841706278019714</v>
      </c>
      <c r="AV28" s="64">
        <f>('Approp Data'!BC29/'Tax Rev Data'!BM28)*100</f>
        <v>9.8869213213253886</v>
      </c>
      <c r="AW28" s="64">
        <f>('Approp Data'!BG29/'Tax Rev Data'!BN28)*100</f>
        <v>10.496617147644823</v>
      </c>
      <c r="AX28" s="64">
        <f>('Approp Data'!BK29/'Tax Rev Data'!BO28)*100</f>
        <v>8.0371739786845193</v>
      </c>
      <c r="AY28" s="64">
        <f>('Approp Data'!BQ29/'Tax Rev Data'!BP28)*100</f>
        <v>8.3153534258213728</v>
      </c>
      <c r="AZ28" s="64">
        <f>('Approp Data'!BR29/'Tax Rev Data'!BQ28)*100</f>
        <v>7.9107734709103665</v>
      </c>
      <c r="BA28" s="64">
        <f>('Approp Data'!BS29/'Tax Rev Data'!BR28)*100</f>
        <v>8.4657350506667388</v>
      </c>
      <c r="BB28" s="64">
        <f>('Approp Data'!BT29/'Tax Rev Data'!BS28)*100</f>
        <v>8.7620204576300225</v>
      </c>
      <c r="BC28" s="64">
        <f>('Approp Data'!BU29/'Tax Rev Data'!BT28)*100</f>
        <v>8.7370119259232677</v>
      </c>
      <c r="BD28" s="64">
        <f>('Approp Data'!BV29/'Tax Rev Data'!BU28)*100</f>
        <v>9.2734076792698428</v>
      </c>
      <c r="BE28" s="64">
        <f>('Approp Data'!BW29/'Tax Rev Data'!BV28)*100</f>
        <v>8.7055045741120196</v>
      </c>
      <c r="BF28" s="64">
        <f>('Approp Data'!BX29/'Tax Rev Data'!BW28)*100</f>
        <v>8.6713391912613442</v>
      </c>
      <c r="BG28" s="64">
        <f>('Approp Data'!BY29/'Tax Rev Data'!BX28)*100</f>
        <v>8.7788230850717319</v>
      </c>
      <c r="BH28" s="95">
        <f t="shared" si="60"/>
        <v>10.473332967326748</v>
      </c>
      <c r="BI28" s="95">
        <f t="shared" si="61"/>
        <v>9.9080120420462343</v>
      </c>
      <c r="BJ28" s="95">
        <f t="shared" si="62"/>
        <v>8.0371739786845193</v>
      </c>
      <c r="BK28" s="100">
        <f t="shared" si="33"/>
        <v>32</v>
      </c>
      <c r="BL28" s="97">
        <f t="shared" si="34"/>
        <v>30</v>
      </c>
      <c r="BM28" s="130">
        <f t="shared" si="35"/>
        <v>30</v>
      </c>
      <c r="BN28" s="95">
        <f t="shared" si="93"/>
        <v>11.976310165357569</v>
      </c>
      <c r="BO28" s="95">
        <f t="shared" si="94"/>
        <v>10.127718978417255</v>
      </c>
      <c r="BP28" s="95">
        <f t="shared" si="95"/>
        <v>8.3153534258213728</v>
      </c>
      <c r="BQ28" s="100">
        <f t="shared" si="96"/>
        <v>23</v>
      </c>
      <c r="BR28" s="97">
        <f t="shared" si="97"/>
        <v>26</v>
      </c>
      <c r="BS28" s="130">
        <f t="shared" si="98"/>
        <v>28</v>
      </c>
      <c r="BT28" s="95">
        <f t="shared" si="99"/>
        <v>10.670616416990502</v>
      </c>
      <c r="BU28" s="95">
        <f t="shared" si="100"/>
        <v>8.8841706278019714</v>
      </c>
      <c r="BV28" s="95">
        <f t="shared" si="101"/>
        <v>7.9107734709103665</v>
      </c>
      <c r="BW28" s="100">
        <f t="shared" si="45"/>
        <v>26</v>
      </c>
      <c r="BX28" s="97">
        <f t="shared" si="46"/>
        <v>32</v>
      </c>
      <c r="BY28" s="130">
        <f t="shared" si="47"/>
        <v>30</v>
      </c>
      <c r="BZ28" s="95">
        <f t="shared" si="48"/>
        <v>10.577362503166214</v>
      </c>
      <c r="CA28" s="95">
        <f t="shared" si="49"/>
        <v>9.8869213213253886</v>
      </c>
      <c r="CB28" s="95">
        <f t="shared" si="50"/>
        <v>8.4657350506667388</v>
      </c>
      <c r="CC28" s="100">
        <f t="shared" si="51"/>
        <v>28</v>
      </c>
      <c r="CD28" s="97">
        <f t="shared" si="52"/>
        <v>28</v>
      </c>
      <c r="CE28" s="130">
        <f t="shared" si="53"/>
        <v>30</v>
      </c>
      <c r="CF28" s="95">
        <f t="shared" si="54"/>
        <v>10.546004185414928</v>
      </c>
      <c r="CG28" s="95">
        <f t="shared" si="55"/>
        <v>10.496617147644823</v>
      </c>
      <c r="CH28" s="203">
        <f t="shared" si="56"/>
        <v>8.7620204576300225</v>
      </c>
      <c r="CI28" s="100">
        <f t="shared" si="57"/>
        <v>24</v>
      </c>
      <c r="CJ28" s="97">
        <f t="shared" si="58"/>
        <v>27</v>
      </c>
      <c r="CK28" s="130">
        <f t="shared" si="59"/>
        <v>27</v>
      </c>
      <c r="CL28" s="95">
        <f t="shared" si="63"/>
        <v>9.9080120420462343</v>
      </c>
      <c r="CM28" s="95">
        <f t="shared" si="64"/>
        <v>8.0371739786845193</v>
      </c>
      <c r="CN28" s="203">
        <f t="shared" si="65"/>
        <v>8.7370119259232677</v>
      </c>
      <c r="CO28" s="100">
        <f t="shared" si="66"/>
        <v>30</v>
      </c>
      <c r="CP28" s="97">
        <f t="shared" si="67"/>
        <v>30</v>
      </c>
      <c r="CQ28" s="130">
        <f t="shared" si="68"/>
        <v>29</v>
      </c>
      <c r="CR28" s="95">
        <f t="shared" si="69"/>
        <v>10.127718978417255</v>
      </c>
      <c r="CS28" s="95">
        <f t="shared" si="70"/>
        <v>8.3153534258213728</v>
      </c>
      <c r="CT28" s="203">
        <f t="shared" si="71"/>
        <v>9.2734076792698428</v>
      </c>
      <c r="CU28" s="100">
        <f t="shared" si="72"/>
        <v>26</v>
      </c>
      <c r="CV28" s="97">
        <f t="shared" si="73"/>
        <v>28</v>
      </c>
      <c r="CW28" s="130">
        <f t="shared" si="74"/>
        <v>25</v>
      </c>
      <c r="CX28" s="95">
        <f t="shared" si="75"/>
        <v>8.8841706278019714</v>
      </c>
      <c r="CY28" s="95">
        <f t="shared" si="76"/>
        <v>7.9107734709103665</v>
      </c>
      <c r="CZ28" s="203">
        <f t="shared" si="77"/>
        <v>8.7055045741120196</v>
      </c>
      <c r="DA28" s="100">
        <f t="shared" si="78"/>
        <v>32</v>
      </c>
      <c r="DB28" s="97">
        <f t="shared" si="79"/>
        <v>30</v>
      </c>
      <c r="DC28" s="130">
        <f t="shared" si="80"/>
        <v>26</v>
      </c>
      <c r="DD28" s="95">
        <f t="shared" si="81"/>
        <v>9.8869213213253886</v>
      </c>
      <c r="DE28" s="95">
        <f t="shared" si="82"/>
        <v>8.4657350506667388</v>
      </c>
      <c r="DF28" s="203">
        <f t="shared" si="83"/>
        <v>8.6713391912613442</v>
      </c>
      <c r="DG28" s="100">
        <f t="shared" si="84"/>
        <v>28</v>
      </c>
      <c r="DH28" s="97">
        <f t="shared" si="85"/>
        <v>30</v>
      </c>
      <c r="DI28" s="130">
        <f t="shared" si="86"/>
        <v>25</v>
      </c>
      <c r="DJ28" s="95">
        <f t="shared" si="87"/>
        <v>10.496617147644823</v>
      </c>
      <c r="DK28" s="95">
        <f t="shared" si="88"/>
        <v>8.7620204576300225</v>
      </c>
      <c r="DL28" s="203">
        <f t="shared" si="89"/>
        <v>8.7788230850717319</v>
      </c>
      <c r="DM28" s="100">
        <f t="shared" si="90"/>
        <v>27</v>
      </c>
      <c r="DN28" s="97">
        <f t="shared" si="91"/>
        <v>27</v>
      </c>
      <c r="DO28" s="130">
        <f t="shared" si="92"/>
        <v>27</v>
      </c>
    </row>
    <row r="29" spans="1:119">
      <c r="A29" s="12" t="s">
        <v>31</v>
      </c>
      <c r="B29" s="64">
        <f>('Approp Data'!F30/'Tax Rev Data'!S29)*100</f>
        <v>0</v>
      </c>
      <c r="C29" s="64"/>
      <c r="D29" s="64"/>
      <c r="E29" s="64"/>
      <c r="F29" s="64"/>
      <c r="G29" s="64"/>
      <c r="H29" s="64"/>
      <c r="I29" s="64"/>
      <c r="J29" s="64"/>
      <c r="K29" s="64"/>
      <c r="L29" s="64"/>
      <c r="M29" s="64"/>
      <c r="N29" s="64"/>
      <c r="O29" s="64"/>
      <c r="P29" s="64"/>
      <c r="Q29" s="64"/>
      <c r="R29" s="64"/>
      <c r="S29" s="64"/>
      <c r="T29" s="64"/>
      <c r="U29" s="64"/>
      <c r="V29" s="64"/>
      <c r="W29" s="64"/>
      <c r="X29" s="64"/>
      <c r="Y29" s="64"/>
      <c r="Z29" s="64"/>
      <c r="AA29" s="64"/>
      <c r="AB29" s="64"/>
      <c r="AC29" s="64"/>
      <c r="AD29" s="64"/>
      <c r="AE29" s="64">
        <f>('Approp Data'!AI30/'Tax Rev Data'!AV29)*100</f>
        <v>14.983104444377746</v>
      </c>
      <c r="AF29" s="64">
        <f>('Approp Data'!AJ30/'Tax Rev Data'!AW29)*100</f>
        <v>14.035692019867845</v>
      </c>
      <c r="AG29" s="64">
        <f>('Approp Data'!AK30/'Tax Rev Data'!AX29)*100</f>
        <v>13.080604911315916</v>
      </c>
      <c r="AH29" s="64">
        <f>('Approp Data'!AL30/'Tax Rev Data'!AY29)*100</f>
        <v>12.797002051919884</v>
      </c>
      <c r="AI29" s="64">
        <f>('Approp Data'!AM30/'Tax Rev Data'!AZ29)*100</f>
        <v>12.84143993893079</v>
      </c>
      <c r="AJ29" s="64">
        <f>('Approp Data'!AN30/'Tax Rev Data'!BA29)*100</f>
        <v>12.32980808981857</v>
      </c>
      <c r="AK29" s="64">
        <f>('Approp Data'!AO30/'Tax Rev Data'!BB29)*100</f>
        <v>11.469650236023673</v>
      </c>
      <c r="AL29" s="64">
        <f>('Approp Data'!AP30/'Tax Rev Data'!BC29)*100</f>
        <v>10.950072204117271</v>
      </c>
      <c r="AM29" s="64">
        <f>('Approp Data'!AQ30/'Tax Rev Data'!BD29)*100</f>
        <v>10.55085570456281</v>
      </c>
      <c r="AN29" s="64">
        <f>('Approp Data'!AR30/'Tax Rev Data'!BE29)*100</f>
        <v>10.001547525485604</v>
      </c>
      <c r="AO29" s="64">
        <f>('Approp Data'!AS30/'Tax Rev Data'!BF29)*100</f>
        <v>9.9019509990436454</v>
      </c>
      <c r="AP29" s="64">
        <f>('Approp Data'!AT30/'Tax Rev Data'!BG29)*100</f>
        <v>8.91341266600263</v>
      </c>
      <c r="AQ29" s="64">
        <f>('Approp Data'!AU30/'Tax Rev Data'!BH29)*100</f>
        <v>8.4794009379905457</v>
      </c>
      <c r="AR29" s="64">
        <f>('Approp Data'!AV30/'Tax Rev Data'!BI29)*100</f>
        <v>8.3082697736641222</v>
      </c>
      <c r="AS29" s="64">
        <f>('Approp Data'!AW30/'Tax Rev Data'!BJ29)*100</f>
        <v>8.0832358923452752</v>
      </c>
      <c r="AT29" s="64">
        <f>('Approp Data'!AX30/'Tax Rev Data'!BK29)*100</f>
        <v>8.1098235073233838</v>
      </c>
      <c r="AU29" s="64">
        <f>('Approp Data'!AY30/'Tax Rev Data'!BL29)*100</f>
        <v>7.0885616245642948</v>
      </c>
      <c r="AV29" s="64">
        <f>('Approp Data'!BC30/'Tax Rev Data'!BM29)*100</f>
        <v>5.1629843385019294</v>
      </c>
      <c r="AW29" s="64">
        <f>('Approp Data'!BG30/'Tax Rev Data'!BN29)*100</f>
        <v>7.8766204373636874</v>
      </c>
      <c r="AX29" s="64">
        <f>('Approp Data'!BK30/'Tax Rev Data'!BO29)*100</f>
        <v>6.8390144199996534</v>
      </c>
      <c r="AY29" s="64">
        <f>('Approp Data'!BQ30/'Tax Rev Data'!BP29)*100</f>
        <v>6.2421359611348635</v>
      </c>
      <c r="AZ29" s="64">
        <f>('Approp Data'!BR30/'Tax Rev Data'!BQ29)*100</f>
        <v>6.0419959892089956</v>
      </c>
      <c r="BA29" s="64">
        <f>('Approp Data'!BS30/'Tax Rev Data'!BR29)*100</f>
        <v>6.6244519834894513</v>
      </c>
      <c r="BB29" s="64">
        <f>('Approp Data'!BT30/'Tax Rev Data'!BS29)*100</f>
        <v>6.7514354170816855</v>
      </c>
      <c r="BC29" s="64">
        <f>('Approp Data'!BU30/'Tax Rev Data'!BT29)*100</f>
        <v>6.7744154541528392</v>
      </c>
      <c r="BD29" s="64">
        <f>('Approp Data'!BV30/'Tax Rev Data'!BU29)*100</f>
        <v>6.7795910106726938</v>
      </c>
      <c r="BE29" s="64">
        <f>('Approp Data'!BW30/'Tax Rev Data'!BV29)*100</f>
        <v>6.6685679687597368</v>
      </c>
      <c r="BF29" s="64">
        <f>('Approp Data'!BX30/'Tax Rev Data'!BW29)*100</f>
        <v>6.9693496856992958</v>
      </c>
      <c r="BG29" s="64">
        <f>('Approp Data'!BY30/'Tax Rev Data'!BX29)*100</f>
        <v>7.0557328131430559</v>
      </c>
      <c r="BH29" s="95">
        <f t="shared" si="60"/>
        <v>10.001547525485604</v>
      </c>
      <c r="BI29" s="95">
        <f t="shared" si="61"/>
        <v>8.0832358923452752</v>
      </c>
      <c r="BJ29" s="95">
        <f t="shared" si="62"/>
        <v>6.8390144199996534</v>
      </c>
      <c r="BK29" s="100">
        <f t="shared" si="33"/>
        <v>38</v>
      </c>
      <c r="BL29" s="97">
        <f t="shared" si="34"/>
        <v>39</v>
      </c>
      <c r="BM29" s="130">
        <f t="shared" si="35"/>
        <v>42</v>
      </c>
      <c r="BN29" s="95">
        <f t="shared" si="93"/>
        <v>9.9019509990436454</v>
      </c>
      <c r="BO29" s="95">
        <f t="shared" si="94"/>
        <v>8.1098235073233838</v>
      </c>
      <c r="BP29" s="95">
        <f t="shared" si="95"/>
        <v>6.2421359611348635</v>
      </c>
      <c r="BQ29" s="100">
        <f t="shared" si="96"/>
        <v>37</v>
      </c>
      <c r="BR29" s="97">
        <f t="shared" si="97"/>
        <v>40</v>
      </c>
      <c r="BS29" s="130">
        <f t="shared" si="98"/>
        <v>43</v>
      </c>
      <c r="BT29" s="95">
        <f t="shared" si="99"/>
        <v>8.91341266600263</v>
      </c>
      <c r="BU29" s="95">
        <f t="shared" si="100"/>
        <v>7.0885616245642948</v>
      </c>
      <c r="BV29" s="95">
        <f t="shared" si="101"/>
        <v>6.0419959892089956</v>
      </c>
      <c r="BW29" s="100">
        <f t="shared" si="45"/>
        <v>40</v>
      </c>
      <c r="BX29" s="97">
        <f t="shared" si="46"/>
        <v>42</v>
      </c>
      <c r="BY29" s="130">
        <f t="shared" si="47"/>
        <v>45</v>
      </c>
      <c r="BZ29" s="95">
        <f t="shared" si="48"/>
        <v>8.4794009379905457</v>
      </c>
      <c r="CA29" s="95">
        <f t="shared" si="49"/>
        <v>5.1629843385019294</v>
      </c>
      <c r="CB29" s="95">
        <f t="shared" si="50"/>
        <v>6.6244519834894513</v>
      </c>
      <c r="CC29" s="100">
        <f t="shared" si="51"/>
        <v>41</v>
      </c>
      <c r="CD29" s="97">
        <f t="shared" si="52"/>
        <v>48</v>
      </c>
      <c r="CE29" s="130">
        <f t="shared" si="53"/>
        <v>44</v>
      </c>
      <c r="CF29" s="95">
        <f t="shared" si="54"/>
        <v>8.3082697736641222</v>
      </c>
      <c r="CG29" s="95">
        <f t="shared" si="55"/>
        <v>7.8766204373636874</v>
      </c>
      <c r="CH29" s="203">
        <f t="shared" si="56"/>
        <v>6.7514354170816855</v>
      </c>
      <c r="CI29" s="100">
        <f t="shared" si="57"/>
        <v>42</v>
      </c>
      <c r="CJ29" s="97">
        <f t="shared" si="58"/>
        <v>41</v>
      </c>
      <c r="CK29" s="130">
        <f t="shared" si="59"/>
        <v>40</v>
      </c>
      <c r="CL29" s="95">
        <f t="shared" si="63"/>
        <v>8.0832358923452752</v>
      </c>
      <c r="CM29" s="95">
        <f t="shared" si="64"/>
        <v>6.8390144199996534</v>
      </c>
      <c r="CN29" s="203">
        <f t="shared" si="65"/>
        <v>6.7744154541528392</v>
      </c>
      <c r="CO29" s="100">
        <f t="shared" si="66"/>
        <v>39</v>
      </c>
      <c r="CP29" s="97">
        <f t="shared" si="67"/>
        <v>42</v>
      </c>
      <c r="CQ29" s="130">
        <f t="shared" si="68"/>
        <v>41</v>
      </c>
      <c r="CR29" s="95">
        <f t="shared" si="69"/>
        <v>8.1098235073233838</v>
      </c>
      <c r="CS29" s="95">
        <f t="shared" si="70"/>
        <v>6.2421359611348635</v>
      </c>
      <c r="CT29" s="203">
        <f t="shared" si="71"/>
        <v>6.7795910106726938</v>
      </c>
      <c r="CU29" s="100">
        <f t="shared" si="72"/>
        <v>40</v>
      </c>
      <c r="CV29" s="97">
        <f t="shared" si="73"/>
        <v>43</v>
      </c>
      <c r="CW29" s="130">
        <f t="shared" si="74"/>
        <v>39</v>
      </c>
      <c r="CX29" s="95">
        <f t="shared" si="75"/>
        <v>7.0885616245642948</v>
      </c>
      <c r="CY29" s="95">
        <f t="shared" si="76"/>
        <v>6.0419959892089956</v>
      </c>
      <c r="CZ29" s="203">
        <f t="shared" si="77"/>
        <v>6.6685679687597368</v>
      </c>
      <c r="DA29" s="100">
        <f t="shared" si="78"/>
        <v>42</v>
      </c>
      <c r="DB29" s="97">
        <f t="shared" si="79"/>
        <v>45</v>
      </c>
      <c r="DC29" s="130">
        <f t="shared" si="80"/>
        <v>40</v>
      </c>
      <c r="DD29" s="95">
        <f t="shared" si="81"/>
        <v>5.1629843385019294</v>
      </c>
      <c r="DE29" s="95">
        <f t="shared" si="82"/>
        <v>6.6244519834894513</v>
      </c>
      <c r="DF29" s="203">
        <f t="shared" si="83"/>
        <v>6.9693496856992958</v>
      </c>
      <c r="DG29" s="100">
        <f t="shared" si="84"/>
        <v>48</v>
      </c>
      <c r="DH29" s="97">
        <f t="shared" si="85"/>
        <v>44</v>
      </c>
      <c r="DI29" s="130">
        <f t="shared" si="86"/>
        <v>36</v>
      </c>
      <c r="DJ29" s="95">
        <f t="shared" si="87"/>
        <v>7.8766204373636874</v>
      </c>
      <c r="DK29" s="95">
        <f t="shared" si="88"/>
        <v>6.7514354170816855</v>
      </c>
      <c r="DL29" s="203">
        <f t="shared" si="89"/>
        <v>7.0557328131430559</v>
      </c>
      <c r="DM29" s="100">
        <f t="shared" si="90"/>
        <v>41</v>
      </c>
      <c r="DN29" s="97">
        <f t="shared" si="91"/>
        <v>40</v>
      </c>
      <c r="DO29" s="130">
        <f t="shared" si="92"/>
        <v>37</v>
      </c>
    </row>
    <row r="30" spans="1:119">
      <c r="A30" s="12" t="s">
        <v>32</v>
      </c>
      <c r="B30" s="64">
        <f>('Approp Data'!F31/'Tax Rev Data'!S30)*100</f>
        <v>0</v>
      </c>
      <c r="C30" s="64"/>
      <c r="D30" s="64"/>
      <c r="E30" s="64"/>
      <c r="F30" s="64"/>
      <c r="G30" s="64"/>
      <c r="H30" s="64"/>
      <c r="I30" s="64"/>
      <c r="J30" s="64"/>
      <c r="K30" s="64"/>
      <c r="L30" s="64"/>
      <c r="M30" s="64"/>
      <c r="N30" s="64"/>
      <c r="O30" s="64"/>
      <c r="P30" s="64"/>
      <c r="Q30" s="64"/>
      <c r="R30" s="64"/>
      <c r="S30" s="64"/>
      <c r="T30" s="64"/>
      <c r="U30" s="64"/>
      <c r="V30" s="64"/>
      <c r="W30" s="64"/>
      <c r="X30" s="64"/>
      <c r="Y30" s="64"/>
      <c r="Z30" s="64"/>
      <c r="AA30" s="64"/>
      <c r="AB30" s="64"/>
      <c r="AC30" s="64"/>
      <c r="AD30" s="64"/>
      <c r="AE30" s="64">
        <f>('Approp Data'!AI31/'Tax Rev Data'!AV30)*100</f>
        <v>13.56071448870242</v>
      </c>
      <c r="AF30" s="64">
        <f>('Approp Data'!AJ31/'Tax Rev Data'!AW30)*100</f>
        <v>13.526269097503979</v>
      </c>
      <c r="AG30" s="64">
        <f>('Approp Data'!AK31/'Tax Rev Data'!AX30)*100</f>
        <v>12.783150006447567</v>
      </c>
      <c r="AH30" s="64">
        <f>('Approp Data'!AL31/'Tax Rev Data'!AY30)*100</f>
        <v>12.468551008594202</v>
      </c>
      <c r="AI30" s="64">
        <f>('Approp Data'!AM31/'Tax Rev Data'!AZ30)*100</f>
        <v>11.402433717693423</v>
      </c>
      <c r="AJ30" s="64">
        <f>('Approp Data'!AN31/'Tax Rev Data'!BA30)*100</f>
        <v>11.387180993450015</v>
      </c>
      <c r="AK30" s="64">
        <f>('Approp Data'!AO31/'Tax Rev Data'!BB30)*100</f>
        <v>10.145876610312929</v>
      </c>
      <c r="AL30" s="64">
        <f>('Approp Data'!AP31/'Tax Rev Data'!BC30)*100</f>
        <v>10.799570399502569</v>
      </c>
      <c r="AM30" s="64">
        <f>('Approp Data'!AQ31/'Tax Rev Data'!BD30)*100</f>
        <v>10.166450608037861</v>
      </c>
      <c r="AN30" s="64">
        <f>('Approp Data'!AR31/'Tax Rev Data'!BE30)*100</f>
        <v>9.9559264147877435</v>
      </c>
      <c r="AO30" s="64">
        <f>('Approp Data'!AS31/'Tax Rev Data'!BF30)*100</f>
        <v>10.806330103070421</v>
      </c>
      <c r="AP30" s="64">
        <f>('Approp Data'!AT31/'Tax Rev Data'!BG30)*100</f>
        <v>11.172427548248876</v>
      </c>
      <c r="AQ30" s="64">
        <f>('Approp Data'!AU31/'Tax Rev Data'!BH30)*100</f>
        <v>10.644651330753533</v>
      </c>
      <c r="AR30" s="64">
        <f>('Approp Data'!AV31/'Tax Rev Data'!BI30)*100</f>
        <v>10.399954356393577</v>
      </c>
      <c r="AS30" s="64">
        <f>('Approp Data'!AW31/'Tax Rev Data'!BJ30)*100</f>
        <v>10.239120247303379</v>
      </c>
      <c r="AT30" s="64">
        <f>('Approp Data'!AX31/'Tax Rev Data'!BK30)*100</f>
        <v>10.888755699588588</v>
      </c>
      <c r="AU30" s="64">
        <f>('Approp Data'!AY31/'Tax Rev Data'!BL30)*100</f>
        <v>11.750760543472074</v>
      </c>
      <c r="AV30" s="64">
        <f>('Approp Data'!BC31/'Tax Rev Data'!BM30)*100</f>
        <v>11.103713430084255</v>
      </c>
      <c r="AW30" s="64">
        <f>('Approp Data'!BG31/'Tax Rev Data'!BN30)*100</f>
        <v>10.119256750192545</v>
      </c>
      <c r="AX30" s="64">
        <f>('Approp Data'!BK31/'Tax Rev Data'!BO30)*100</f>
        <v>10.546654558127882</v>
      </c>
      <c r="AY30" s="64">
        <f>('Approp Data'!BQ31/'Tax Rev Data'!BP30)*100</f>
        <v>9.538900058120289</v>
      </c>
      <c r="AZ30" s="64">
        <f>('Approp Data'!BR31/'Tax Rev Data'!BQ30)*100</f>
        <v>8.7050323384966717</v>
      </c>
      <c r="BA30" s="64">
        <f>('Approp Data'!BS31/'Tax Rev Data'!BR30)*100</f>
        <v>9.4157653541633977</v>
      </c>
      <c r="BB30" s="64">
        <f>('Approp Data'!BT31/'Tax Rev Data'!BS30)*100</f>
        <v>9.3121916323995322</v>
      </c>
      <c r="BC30" s="64">
        <f>('Approp Data'!BU31/'Tax Rev Data'!BT30)*100</f>
        <v>9.6469811180316327</v>
      </c>
      <c r="BD30" s="64">
        <f>('Approp Data'!BV31/'Tax Rev Data'!BU30)*100</f>
        <v>10.196553092846719</v>
      </c>
      <c r="BE30" s="64">
        <f>('Approp Data'!BW31/'Tax Rev Data'!BV30)*100</f>
        <v>10.089478188402518</v>
      </c>
      <c r="BF30" s="64">
        <f>('Approp Data'!BX31/'Tax Rev Data'!BW30)*100</f>
        <v>9.3511108953199535</v>
      </c>
      <c r="BG30" s="64">
        <f>('Approp Data'!BY31/'Tax Rev Data'!BX30)*100</f>
        <v>10.759618473014992</v>
      </c>
      <c r="BH30" s="95">
        <f t="shared" si="60"/>
        <v>9.9559264147877435</v>
      </c>
      <c r="BI30" s="95">
        <f t="shared" si="61"/>
        <v>10.239120247303379</v>
      </c>
      <c r="BJ30" s="95">
        <f t="shared" si="62"/>
        <v>10.546654558127882</v>
      </c>
      <c r="BK30" s="100">
        <f t="shared" si="33"/>
        <v>39</v>
      </c>
      <c r="BL30" s="97">
        <f t="shared" si="34"/>
        <v>25</v>
      </c>
      <c r="BM30" s="130">
        <f t="shared" si="35"/>
        <v>21</v>
      </c>
      <c r="BN30" s="95">
        <f t="shared" si="93"/>
        <v>10.806330103070421</v>
      </c>
      <c r="BO30" s="95">
        <f t="shared" si="94"/>
        <v>10.888755699588588</v>
      </c>
      <c r="BP30" s="95">
        <f t="shared" si="95"/>
        <v>9.538900058120289</v>
      </c>
      <c r="BQ30" s="100">
        <f t="shared" si="96"/>
        <v>29</v>
      </c>
      <c r="BR30" s="97">
        <f t="shared" si="97"/>
        <v>23</v>
      </c>
      <c r="BS30" s="130">
        <f t="shared" si="98"/>
        <v>23</v>
      </c>
      <c r="BT30" s="95">
        <f t="shared" si="99"/>
        <v>11.172427548248876</v>
      </c>
      <c r="BU30" s="95">
        <f t="shared" si="100"/>
        <v>11.750760543472074</v>
      </c>
      <c r="BV30" s="95">
        <f t="shared" si="101"/>
        <v>8.7050323384966717</v>
      </c>
      <c r="BW30" s="100">
        <f t="shared" si="45"/>
        <v>25</v>
      </c>
      <c r="BX30" s="97">
        <f t="shared" si="46"/>
        <v>18</v>
      </c>
      <c r="BY30" s="130">
        <f t="shared" si="47"/>
        <v>26</v>
      </c>
      <c r="BZ30" s="95">
        <f t="shared" si="48"/>
        <v>10.644651330753533</v>
      </c>
      <c r="CA30" s="95">
        <f t="shared" si="49"/>
        <v>11.103713430084255</v>
      </c>
      <c r="CB30" s="95">
        <f t="shared" si="50"/>
        <v>9.4157653541633977</v>
      </c>
      <c r="CC30" s="100">
        <f t="shared" si="51"/>
        <v>26</v>
      </c>
      <c r="CD30" s="97">
        <f t="shared" si="52"/>
        <v>20</v>
      </c>
      <c r="CE30" s="130">
        <f t="shared" si="53"/>
        <v>26</v>
      </c>
      <c r="CF30" s="95">
        <f t="shared" si="54"/>
        <v>10.399954356393577</v>
      </c>
      <c r="CG30" s="95">
        <f t="shared" si="55"/>
        <v>10.119256750192545</v>
      </c>
      <c r="CH30" s="203">
        <f t="shared" si="56"/>
        <v>9.3121916323995322</v>
      </c>
      <c r="CI30" s="100">
        <f t="shared" si="57"/>
        <v>25</v>
      </c>
      <c r="CJ30" s="97">
        <f t="shared" si="58"/>
        <v>29</v>
      </c>
      <c r="CK30" s="130">
        <f t="shared" si="59"/>
        <v>23</v>
      </c>
      <c r="CL30" s="95">
        <f t="shared" si="63"/>
        <v>10.239120247303379</v>
      </c>
      <c r="CM30" s="95">
        <f t="shared" si="64"/>
        <v>10.546654558127882</v>
      </c>
      <c r="CN30" s="203">
        <f t="shared" si="65"/>
        <v>9.6469811180316327</v>
      </c>
      <c r="CO30" s="100">
        <f t="shared" si="66"/>
        <v>25</v>
      </c>
      <c r="CP30" s="97">
        <f t="shared" si="67"/>
        <v>21</v>
      </c>
      <c r="CQ30" s="130">
        <f t="shared" si="68"/>
        <v>24</v>
      </c>
      <c r="CR30" s="95">
        <f t="shared" si="69"/>
        <v>10.888755699588588</v>
      </c>
      <c r="CS30" s="95">
        <f t="shared" si="70"/>
        <v>9.538900058120289</v>
      </c>
      <c r="CT30" s="203">
        <f t="shared" si="71"/>
        <v>10.196553092846719</v>
      </c>
      <c r="CU30" s="100">
        <f t="shared" si="72"/>
        <v>23</v>
      </c>
      <c r="CV30" s="97">
        <f t="shared" si="73"/>
        <v>23</v>
      </c>
      <c r="CW30" s="130">
        <f t="shared" si="74"/>
        <v>20</v>
      </c>
      <c r="CX30" s="95">
        <f t="shared" si="75"/>
        <v>11.750760543472074</v>
      </c>
      <c r="CY30" s="95">
        <f t="shared" si="76"/>
        <v>8.7050323384966717</v>
      </c>
      <c r="CZ30" s="203">
        <f t="shared" si="77"/>
        <v>10.089478188402518</v>
      </c>
      <c r="DA30" s="100">
        <f t="shared" si="78"/>
        <v>18</v>
      </c>
      <c r="DB30" s="97">
        <f t="shared" si="79"/>
        <v>26</v>
      </c>
      <c r="DC30" s="130">
        <f t="shared" si="80"/>
        <v>19</v>
      </c>
      <c r="DD30" s="95">
        <f t="shared" si="81"/>
        <v>11.103713430084255</v>
      </c>
      <c r="DE30" s="95">
        <f t="shared" si="82"/>
        <v>9.4157653541633977</v>
      </c>
      <c r="DF30" s="203">
        <f t="shared" si="83"/>
        <v>9.3511108953199535</v>
      </c>
      <c r="DG30" s="100">
        <f t="shared" si="84"/>
        <v>20</v>
      </c>
      <c r="DH30" s="97">
        <f t="shared" si="85"/>
        <v>26</v>
      </c>
      <c r="DI30" s="130">
        <f t="shared" si="86"/>
        <v>19</v>
      </c>
      <c r="DJ30" s="95">
        <f t="shared" si="87"/>
        <v>10.119256750192545</v>
      </c>
      <c r="DK30" s="95">
        <f t="shared" si="88"/>
        <v>9.3121916323995322</v>
      </c>
      <c r="DL30" s="203">
        <f t="shared" si="89"/>
        <v>10.759618473014992</v>
      </c>
      <c r="DM30" s="100">
        <f t="shared" si="90"/>
        <v>29</v>
      </c>
      <c r="DN30" s="97">
        <f t="shared" si="91"/>
        <v>23</v>
      </c>
      <c r="DO30" s="130">
        <f t="shared" si="92"/>
        <v>16</v>
      </c>
    </row>
    <row r="31" spans="1:119">
      <c r="A31" s="12" t="s">
        <v>33</v>
      </c>
      <c r="B31" s="64">
        <f>('Approp Data'!F32/'Tax Rev Data'!S31)*100</f>
        <v>0</v>
      </c>
      <c r="C31" s="64"/>
      <c r="D31" s="64"/>
      <c r="E31" s="64"/>
      <c r="F31" s="64"/>
      <c r="G31" s="64"/>
      <c r="H31" s="64"/>
      <c r="I31" s="64"/>
      <c r="J31" s="64"/>
      <c r="K31" s="64"/>
      <c r="L31" s="64"/>
      <c r="M31" s="64"/>
      <c r="N31" s="64"/>
      <c r="O31" s="64"/>
      <c r="P31" s="64"/>
      <c r="Q31" s="64"/>
      <c r="R31" s="64"/>
      <c r="S31" s="64"/>
      <c r="T31" s="64"/>
      <c r="U31" s="64"/>
      <c r="V31" s="64"/>
      <c r="W31" s="64"/>
      <c r="X31" s="64"/>
      <c r="Y31" s="64"/>
      <c r="Z31" s="64"/>
      <c r="AA31" s="64"/>
      <c r="AB31" s="64"/>
      <c r="AC31" s="64"/>
      <c r="AD31" s="64"/>
      <c r="AE31" s="64">
        <f>('Approp Data'!AI32/'Tax Rev Data'!AV31)*100</f>
        <v>13.652666558262711</v>
      </c>
      <c r="AF31" s="64">
        <f>('Approp Data'!AJ32/'Tax Rev Data'!AW31)*100</f>
        <v>13.91724749092905</v>
      </c>
      <c r="AG31" s="64">
        <f>('Approp Data'!AK32/'Tax Rev Data'!AX31)*100</f>
        <v>14.148899868415574</v>
      </c>
      <c r="AH31" s="64">
        <f>('Approp Data'!AL32/'Tax Rev Data'!AY31)*100</f>
        <v>13.417016709748891</v>
      </c>
      <c r="AI31" s="64">
        <f>('Approp Data'!AM32/'Tax Rev Data'!AZ31)*100</f>
        <v>13.007766264621653</v>
      </c>
      <c r="AJ31" s="64">
        <f>('Approp Data'!AN32/'Tax Rev Data'!BA31)*100</f>
        <v>12.662438185884831</v>
      </c>
      <c r="AK31" s="64">
        <f>('Approp Data'!AO32/'Tax Rev Data'!BB31)*100</f>
        <v>12.954449789975394</v>
      </c>
      <c r="AL31" s="64">
        <f>('Approp Data'!AP32/'Tax Rev Data'!BC31)*100</f>
        <v>12.863826022153471</v>
      </c>
      <c r="AM31" s="64">
        <f>('Approp Data'!AQ32/'Tax Rev Data'!BD31)*100</f>
        <v>12.394610413456551</v>
      </c>
      <c r="AN31" s="64">
        <f>('Approp Data'!AR32/'Tax Rev Data'!BE31)*100</f>
        <v>12.63118144809151</v>
      </c>
      <c r="AO31" s="64">
        <f>('Approp Data'!AS32/'Tax Rev Data'!BF31)*100</f>
        <v>13.61249628479905</v>
      </c>
      <c r="AP31" s="64">
        <f>('Approp Data'!AT32/'Tax Rev Data'!BG31)*100</f>
        <v>13.59988124609699</v>
      </c>
      <c r="AQ31" s="64">
        <f>('Approp Data'!AU32/'Tax Rev Data'!BH31)*100</f>
        <v>13.254551909328157</v>
      </c>
      <c r="AR31" s="64">
        <f>('Approp Data'!AV32/'Tax Rev Data'!BI31)*100</f>
        <v>12.372883724052713</v>
      </c>
      <c r="AS31" s="64">
        <f>('Approp Data'!AW32/'Tax Rev Data'!BJ31)*100</f>
        <v>11.941515841819502</v>
      </c>
      <c r="AT31" s="64">
        <f>('Approp Data'!AX32/'Tax Rev Data'!BK31)*100</f>
        <v>11.609981863803782</v>
      </c>
      <c r="AU31" s="64">
        <f>('Approp Data'!AY32/'Tax Rev Data'!BL31)*100</f>
        <v>11.40478001006047</v>
      </c>
      <c r="AV31" s="64">
        <f>('Approp Data'!BC32/'Tax Rev Data'!BM31)*100</f>
        <v>11.098805339322663</v>
      </c>
      <c r="AW31" s="64">
        <f>('Approp Data'!BG32/'Tax Rev Data'!BN31)*100</f>
        <v>11.630472307003787</v>
      </c>
      <c r="AX31" s="64">
        <f>('Approp Data'!BK32/'Tax Rev Data'!BO31)*100</f>
        <v>10.229860178151295</v>
      </c>
      <c r="AY31" s="64">
        <f>('Approp Data'!BQ32/'Tax Rev Data'!BP31)*100</f>
        <v>10.670965034567129</v>
      </c>
      <c r="AZ31" s="64">
        <f>('Approp Data'!BR32/'Tax Rev Data'!BQ31)*100</f>
        <v>10.46751509390787</v>
      </c>
      <c r="BA31" s="64">
        <f>('Approp Data'!BS32/'Tax Rev Data'!BR31)*100</f>
        <v>10.93370264304283</v>
      </c>
      <c r="BB31" s="64">
        <f>('Approp Data'!BT32/'Tax Rev Data'!BS31)*100</f>
        <v>10.540850143820379</v>
      </c>
      <c r="BC31" s="64">
        <f>('Approp Data'!BU32/'Tax Rev Data'!BT31)*100</f>
        <v>10.93530036959136</v>
      </c>
      <c r="BD31" s="64">
        <f>('Approp Data'!BV32/'Tax Rev Data'!BU31)*100</f>
        <v>10.617951998666433</v>
      </c>
      <c r="BE31" s="64">
        <f>('Approp Data'!BW32/'Tax Rev Data'!BV31)*100</f>
        <v>10.373714075215966</v>
      </c>
      <c r="BF31" s="64">
        <f>('Approp Data'!BX32/'Tax Rev Data'!BW31)*100</f>
        <v>10.676278785575514</v>
      </c>
      <c r="BG31" s="64">
        <f>('Approp Data'!BY32/'Tax Rev Data'!BX31)*100</f>
        <v>10.293114065533867</v>
      </c>
      <c r="BH31" s="95">
        <f t="shared" si="60"/>
        <v>12.63118144809151</v>
      </c>
      <c r="BI31" s="95">
        <f t="shared" si="61"/>
        <v>11.941515841819502</v>
      </c>
      <c r="BJ31" s="95">
        <f t="shared" si="62"/>
        <v>10.229860178151295</v>
      </c>
      <c r="BK31" s="100">
        <f t="shared" si="33"/>
        <v>19</v>
      </c>
      <c r="BL31" s="97">
        <f t="shared" si="34"/>
        <v>19</v>
      </c>
      <c r="BM31" s="130">
        <f t="shared" si="35"/>
        <v>24</v>
      </c>
      <c r="BN31" s="95">
        <f t="shared" si="93"/>
        <v>13.61249628479905</v>
      </c>
      <c r="BO31" s="95">
        <f t="shared" si="94"/>
        <v>11.609981863803782</v>
      </c>
      <c r="BP31" s="95">
        <f t="shared" si="95"/>
        <v>10.670965034567129</v>
      </c>
      <c r="BQ31" s="100">
        <f t="shared" si="96"/>
        <v>18</v>
      </c>
      <c r="BR31" s="97">
        <f t="shared" si="97"/>
        <v>21</v>
      </c>
      <c r="BS31" s="130">
        <f t="shared" si="98"/>
        <v>18</v>
      </c>
      <c r="BT31" s="95">
        <f t="shared" si="99"/>
        <v>13.59988124609699</v>
      </c>
      <c r="BU31" s="95">
        <f t="shared" si="100"/>
        <v>11.40478001006047</v>
      </c>
      <c r="BV31" s="95">
        <f t="shared" si="101"/>
        <v>10.46751509390787</v>
      </c>
      <c r="BW31" s="100">
        <f t="shared" si="45"/>
        <v>16</v>
      </c>
      <c r="BX31" s="97">
        <f t="shared" si="46"/>
        <v>20</v>
      </c>
      <c r="BY31" s="130">
        <f t="shared" si="47"/>
        <v>18</v>
      </c>
      <c r="BZ31" s="95">
        <f t="shared" si="48"/>
        <v>13.254551909328157</v>
      </c>
      <c r="CA31" s="95">
        <f t="shared" si="49"/>
        <v>11.098805339322663</v>
      </c>
      <c r="CB31" s="95">
        <f t="shared" si="50"/>
        <v>10.93370264304283</v>
      </c>
      <c r="CC31" s="100">
        <f t="shared" si="51"/>
        <v>18</v>
      </c>
      <c r="CD31" s="97">
        <f t="shared" si="52"/>
        <v>21</v>
      </c>
      <c r="CE31" s="130">
        <f t="shared" si="53"/>
        <v>19</v>
      </c>
      <c r="CF31" s="95">
        <f t="shared" si="54"/>
        <v>12.372883724052713</v>
      </c>
      <c r="CG31" s="95">
        <f t="shared" si="55"/>
        <v>11.630472307003787</v>
      </c>
      <c r="CH31" s="203">
        <f t="shared" si="56"/>
        <v>10.540850143820379</v>
      </c>
      <c r="CI31" s="100">
        <f t="shared" si="57"/>
        <v>20</v>
      </c>
      <c r="CJ31" s="97">
        <f t="shared" si="58"/>
        <v>19</v>
      </c>
      <c r="CK31" s="130">
        <f t="shared" si="59"/>
        <v>17</v>
      </c>
      <c r="CL31" s="95">
        <f t="shared" si="63"/>
        <v>11.941515841819502</v>
      </c>
      <c r="CM31" s="95">
        <f t="shared" si="64"/>
        <v>10.229860178151295</v>
      </c>
      <c r="CN31" s="203">
        <f t="shared" si="65"/>
        <v>10.93530036959136</v>
      </c>
      <c r="CO31" s="100">
        <f t="shared" si="66"/>
        <v>19</v>
      </c>
      <c r="CP31" s="97">
        <f t="shared" si="67"/>
        <v>24</v>
      </c>
      <c r="CQ31" s="130">
        <f t="shared" si="68"/>
        <v>18</v>
      </c>
      <c r="CR31" s="95">
        <f t="shared" si="69"/>
        <v>11.609981863803782</v>
      </c>
      <c r="CS31" s="95">
        <f t="shared" si="70"/>
        <v>10.670965034567129</v>
      </c>
      <c r="CT31" s="203">
        <f t="shared" si="71"/>
        <v>10.617951998666433</v>
      </c>
      <c r="CU31" s="100">
        <f t="shared" si="72"/>
        <v>21</v>
      </c>
      <c r="CV31" s="97">
        <f t="shared" si="73"/>
        <v>18</v>
      </c>
      <c r="CW31" s="130">
        <f t="shared" si="74"/>
        <v>16</v>
      </c>
      <c r="CX31" s="95">
        <f t="shared" si="75"/>
        <v>11.40478001006047</v>
      </c>
      <c r="CY31" s="95">
        <f t="shared" si="76"/>
        <v>10.46751509390787</v>
      </c>
      <c r="CZ31" s="203">
        <f t="shared" si="77"/>
        <v>10.373714075215966</v>
      </c>
      <c r="DA31" s="100">
        <f t="shared" si="78"/>
        <v>20</v>
      </c>
      <c r="DB31" s="97">
        <f t="shared" si="79"/>
        <v>18</v>
      </c>
      <c r="DC31" s="130">
        <f t="shared" si="80"/>
        <v>16</v>
      </c>
      <c r="DD31" s="95">
        <f t="shared" si="81"/>
        <v>11.098805339322663</v>
      </c>
      <c r="DE31" s="95">
        <f t="shared" si="82"/>
        <v>10.93370264304283</v>
      </c>
      <c r="DF31" s="203">
        <f t="shared" si="83"/>
        <v>10.676278785575514</v>
      </c>
      <c r="DG31" s="100">
        <f t="shared" si="84"/>
        <v>21</v>
      </c>
      <c r="DH31" s="97">
        <f t="shared" si="85"/>
        <v>19</v>
      </c>
      <c r="DI31" s="130">
        <f t="shared" si="86"/>
        <v>16</v>
      </c>
      <c r="DJ31" s="95">
        <f t="shared" si="87"/>
        <v>11.630472307003787</v>
      </c>
      <c r="DK31" s="95">
        <f t="shared" si="88"/>
        <v>10.540850143820379</v>
      </c>
      <c r="DL31" s="203">
        <f t="shared" si="89"/>
        <v>10.293114065533867</v>
      </c>
      <c r="DM31" s="100">
        <f t="shared" si="90"/>
        <v>19</v>
      </c>
      <c r="DN31" s="97">
        <f t="shared" si="91"/>
        <v>17</v>
      </c>
      <c r="DO31" s="130">
        <f t="shared" si="92"/>
        <v>18</v>
      </c>
    </row>
    <row r="32" spans="1:119">
      <c r="A32" s="12" t="s">
        <v>34</v>
      </c>
      <c r="B32" s="64">
        <f>('Approp Data'!F33/'Tax Rev Data'!S32)*100</f>
        <v>0</v>
      </c>
      <c r="C32" s="64"/>
      <c r="D32" s="64"/>
      <c r="E32" s="64"/>
      <c r="F32" s="64"/>
      <c r="G32" s="64"/>
      <c r="H32" s="64"/>
      <c r="I32" s="64"/>
      <c r="J32" s="64"/>
      <c r="K32" s="64"/>
      <c r="L32" s="64"/>
      <c r="M32" s="64"/>
      <c r="N32" s="64"/>
      <c r="O32" s="64"/>
      <c r="P32" s="64"/>
      <c r="Q32" s="64"/>
      <c r="R32" s="64"/>
      <c r="S32" s="64"/>
      <c r="T32" s="64"/>
      <c r="U32" s="64"/>
      <c r="V32" s="64"/>
      <c r="W32" s="64"/>
      <c r="X32" s="64"/>
      <c r="Y32" s="64"/>
      <c r="Z32" s="64"/>
      <c r="AA32" s="64"/>
      <c r="AB32" s="64"/>
      <c r="AC32" s="64"/>
      <c r="AD32" s="64"/>
      <c r="AE32" s="64">
        <f>('Approp Data'!AI33/'Tax Rev Data'!AV32)*100</f>
        <v>11.907513557179797</v>
      </c>
      <c r="AF32" s="64">
        <f>('Approp Data'!AJ33/'Tax Rev Data'!AW32)*100</f>
        <v>11.0875017478402</v>
      </c>
      <c r="AG32" s="64">
        <f>('Approp Data'!AK33/'Tax Rev Data'!AX32)*100</f>
        <v>10.621113357516409</v>
      </c>
      <c r="AH32" s="64">
        <f>('Approp Data'!AL33/'Tax Rev Data'!AY32)*100</f>
        <v>10.101288800743234</v>
      </c>
      <c r="AI32" s="64">
        <f>('Approp Data'!AM33/'Tax Rev Data'!AZ32)*100</f>
        <v>10.381352783525243</v>
      </c>
      <c r="AJ32" s="64">
        <f>('Approp Data'!AN33/'Tax Rev Data'!BA32)*100</f>
        <v>9.7134518338547817</v>
      </c>
      <c r="AK32" s="64">
        <f>('Approp Data'!AO33/'Tax Rev Data'!BB32)*100</f>
        <v>9.7863747427789818</v>
      </c>
      <c r="AL32" s="64">
        <f>('Approp Data'!AP33/'Tax Rev Data'!BC32)*100</f>
        <v>10.290102769500569</v>
      </c>
      <c r="AM32" s="64">
        <f>('Approp Data'!AQ33/'Tax Rev Data'!BD32)*100</f>
        <v>10.043239105163176</v>
      </c>
      <c r="AN32" s="64">
        <f>('Approp Data'!AR33/'Tax Rev Data'!BE32)*100</f>
        <v>10.017181326505371</v>
      </c>
      <c r="AO32" s="64">
        <f>('Approp Data'!AS33/'Tax Rev Data'!BF32)*100</f>
        <v>10.122053244852991</v>
      </c>
      <c r="AP32" s="64">
        <f>('Approp Data'!AT33/'Tax Rev Data'!BG32)*100</f>
        <v>10.126030669413101</v>
      </c>
      <c r="AQ32" s="64">
        <f>('Approp Data'!AU33/'Tax Rev Data'!BH32)*100</f>
        <v>9.3856646892523301</v>
      </c>
      <c r="AR32" s="64">
        <f>('Approp Data'!AV33/'Tax Rev Data'!BI32)*100</f>
        <v>9.2115625058316386</v>
      </c>
      <c r="AS32" s="64">
        <f>('Approp Data'!AW33/'Tax Rev Data'!BJ32)*100</f>
        <v>8.0593875157313732</v>
      </c>
      <c r="AT32" s="64">
        <f>('Approp Data'!AX33/'Tax Rev Data'!BK32)*100</f>
        <v>8.4719205928296315</v>
      </c>
      <c r="AU32" s="64">
        <f>('Approp Data'!AY33/'Tax Rev Data'!BL32)*100</f>
        <v>8.4409032970439757</v>
      </c>
      <c r="AV32" s="64">
        <f>('Approp Data'!BC33/'Tax Rev Data'!BM32)*100</f>
        <v>7.1244433413641266</v>
      </c>
      <c r="AW32" s="64">
        <f>('Approp Data'!BG33/'Tax Rev Data'!BN32)*100</f>
        <v>8.0443602766275486</v>
      </c>
      <c r="AX32" s="64">
        <f>('Approp Data'!BK33/'Tax Rev Data'!BO32)*100</f>
        <v>8.7737752201417294</v>
      </c>
      <c r="AY32" s="64">
        <f>('Approp Data'!BQ33/'Tax Rev Data'!BP32)*100</f>
        <v>8.2212761311644993</v>
      </c>
      <c r="AZ32" s="64">
        <f>('Approp Data'!BR33/'Tax Rev Data'!BQ32)*100</f>
        <v>8.5820349314265609</v>
      </c>
      <c r="BA32" s="64">
        <f>('Approp Data'!BS33/'Tax Rev Data'!BR32)*100</f>
        <v>9.073782447573068</v>
      </c>
      <c r="BB32" s="64">
        <f>('Approp Data'!BT33/'Tax Rev Data'!BS32)*100</f>
        <v>8.7666756228756118</v>
      </c>
      <c r="BC32" s="64">
        <f>('Approp Data'!BU33/'Tax Rev Data'!BT32)*100</f>
        <v>9.6032143771763696</v>
      </c>
      <c r="BD32" s="64">
        <f>('Approp Data'!BV33/'Tax Rev Data'!BU32)*100</f>
        <v>9.097709576845471</v>
      </c>
      <c r="BE32" s="64">
        <f>('Approp Data'!BW33/'Tax Rev Data'!BV32)*100</f>
        <v>8.1418590669711524</v>
      </c>
      <c r="BF32" s="64">
        <f>('Approp Data'!BX33/'Tax Rev Data'!BW32)*100</f>
        <v>8.1626631302514046</v>
      </c>
      <c r="BG32" s="64">
        <f>('Approp Data'!BY33/'Tax Rev Data'!BX32)*100</f>
        <v>8.6402714483695444</v>
      </c>
      <c r="BH32" s="95">
        <f t="shared" si="60"/>
        <v>10.017181326505371</v>
      </c>
      <c r="BI32" s="95">
        <f t="shared" si="61"/>
        <v>8.0593875157313732</v>
      </c>
      <c r="BJ32" s="95">
        <f t="shared" si="62"/>
        <v>8.7737752201417294</v>
      </c>
      <c r="BK32" s="100">
        <f t="shared" si="33"/>
        <v>37</v>
      </c>
      <c r="BL32" s="97">
        <f t="shared" si="34"/>
        <v>41</v>
      </c>
      <c r="BM32" s="130">
        <f t="shared" si="35"/>
        <v>29</v>
      </c>
      <c r="BN32" s="95">
        <f t="shared" si="93"/>
        <v>10.122053244852991</v>
      </c>
      <c r="BO32" s="95">
        <f t="shared" si="94"/>
        <v>8.4719205928296315</v>
      </c>
      <c r="BP32" s="95">
        <f t="shared" si="95"/>
        <v>8.2212761311644993</v>
      </c>
      <c r="BQ32" s="100">
        <f t="shared" si="96"/>
        <v>34</v>
      </c>
      <c r="BR32" s="97">
        <f t="shared" si="97"/>
        <v>38</v>
      </c>
      <c r="BS32" s="130">
        <f t="shared" si="98"/>
        <v>30</v>
      </c>
      <c r="BT32" s="95">
        <f t="shared" si="99"/>
        <v>10.126030669413101</v>
      </c>
      <c r="BU32" s="95">
        <f t="shared" si="100"/>
        <v>8.4409032970439757</v>
      </c>
      <c r="BV32" s="95">
        <f t="shared" si="101"/>
        <v>8.5820349314265609</v>
      </c>
      <c r="BW32" s="100">
        <f t="shared" si="45"/>
        <v>32</v>
      </c>
      <c r="BX32" s="97">
        <f t="shared" si="46"/>
        <v>36</v>
      </c>
      <c r="BY32" s="130">
        <f t="shared" si="47"/>
        <v>27</v>
      </c>
      <c r="BZ32" s="95">
        <f t="shared" si="48"/>
        <v>9.3856646892523301</v>
      </c>
      <c r="CA32" s="95">
        <f t="shared" si="49"/>
        <v>7.1244433413641266</v>
      </c>
      <c r="CB32" s="95">
        <f t="shared" si="50"/>
        <v>9.073782447573068</v>
      </c>
      <c r="CC32" s="100">
        <f t="shared" si="51"/>
        <v>35</v>
      </c>
      <c r="CD32" s="97">
        <f t="shared" si="52"/>
        <v>42</v>
      </c>
      <c r="CE32" s="130">
        <f t="shared" si="53"/>
        <v>29</v>
      </c>
      <c r="CF32" s="95">
        <f t="shared" si="54"/>
        <v>9.2115625058316386</v>
      </c>
      <c r="CG32" s="95">
        <f t="shared" si="55"/>
        <v>8.0443602766275486</v>
      </c>
      <c r="CH32" s="203">
        <f t="shared" si="56"/>
        <v>8.7666756228756118</v>
      </c>
      <c r="CI32" s="100">
        <f t="shared" si="57"/>
        <v>35</v>
      </c>
      <c r="CJ32" s="97">
        <f t="shared" si="58"/>
        <v>38</v>
      </c>
      <c r="CK32" s="130">
        <f t="shared" si="59"/>
        <v>26</v>
      </c>
      <c r="CL32" s="95">
        <f t="shared" si="63"/>
        <v>8.0593875157313732</v>
      </c>
      <c r="CM32" s="95">
        <f t="shared" si="64"/>
        <v>8.7737752201417294</v>
      </c>
      <c r="CN32" s="203">
        <f t="shared" si="65"/>
        <v>9.6032143771763696</v>
      </c>
      <c r="CO32" s="100">
        <f t="shared" si="66"/>
        <v>41</v>
      </c>
      <c r="CP32" s="97">
        <f t="shared" si="67"/>
        <v>29</v>
      </c>
      <c r="CQ32" s="130">
        <f t="shared" si="68"/>
        <v>25</v>
      </c>
      <c r="CR32" s="95">
        <f t="shared" si="69"/>
        <v>8.4719205928296315</v>
      </c>
      <c r="CS32" s="95">
        <f t="shared" si="70"/>
        <v>8.2212761311644993</v>
      </c>
      <c r="CT32" s="203">
        <f t="shared" si="71"/>
        <v>9.097709576845471</v>
      </c>
      <c r="CU32" s="100">
        <f t="shared" si="72"/>
        <v>38</v>
      </c>
      <c r="CV32" s="97">
        <f t="shared" si="73"/>
        <v>30</v>
      </c>
      <c r="CW32" s="130">
        <f t="shared" si="74"/>
        <v>28</v>
      </c>
      <c r="CX32" s="95">
        <f t="shared" si="75"/>
        <v>8.4409032970439757</v>
      </c>
      <c r="CY32" s="95">
        <f t="shared" si="76"/>
        <v>8.5820349314265609</v>
      </c>
      <c r="CZ32" s="203">
        <f t="shared" si="77"/>
        <v>8.1418590669711524</v>
      </c>
      <c r="DA32" s="100">
        <f t="shared" si="78"/>
        <v>36</v>
      </c>
      <c r="DB32" s="97">
        <f t="shared" si="79"/>
        <v>27</v>
      </c>
      <c r="DC32" s="130">
        <f t="shared" si="80"/>
        <v>30</v>
      </c>
      <c r="DD32" s="95">
        <f t="shared" si="81"/>
        <v>7.1244433413641266</v>
      </c>
      <c r="DE32" s="95">
        <f t="shared" si="82"/>
        <v>9.073782447573068</v>
      </c>
      <c r="DF32" s="203">
        <f t="shared" si="83"/>
        <v>8.1626631302514046</v>
      </c>
      <c r="DG32" s="100">
        <f t="shared" si="84"/>
        <v>42</v>
      </c>
      <c r="DH32" s="97">
        <f t="shared" si="85"/>
        <v>29</v>
      </c>
      <c r="DI32" s="130">
        <f t="shared" si="86"/>
        <v>27</v>
      </c>
      <c r="DJ32" s="95">
        <f t="shared" si="87"/>
        <v>8.0443602766275486</v>
      </c>
      <c r="DK32" s="95">
        <f t="shared" si="88"/>
        <v>8.7666756228756118</v>
      </c>
      <c r="DL32" s="203">
        <f t="shared" si="89"/>
        <v>8.6402714483695444</v>
      </c>
      <c r="DM32" s="100">
        <f t="shared" si="90"/>
        <v>38</v>
      </c>
      <c r="DN32" s="97">
        <f t="shared" si="91"/>
        <v>26</v>
      </c>
      <c r="DO32" s="130">
        <f t="shared" si="92"/>
        <v>29</v>
      </c>
    </row>
    <row r="33" spans="1:119">
      <c r="A33" s="12" t="s">
        <v>35</v>
      </c>
      <c r="B33" s="64">
        <f>('Approp Data'!F34/'Tax Rev Data'!S33)*100</f>
        <v>0</v>
      </c>
      <c r="C33" s="64"/>
      <c r="D33" s="64"/>
      <c r="E33" s="64"/>
      <c r="F33" s="64"/>
      <c r="G33" s="64"/>
      <c r="H33" s="64"/>
      <c r="I33" s="64"/>
      <c r="J33" s="64"/>
      <c r="K33" s="64"/>
      <c r="L33" s="64"/>
      <c r="M33" s="64"/>
      <c r="N33" s="64"/>
      <c r="O33" s="64"/>
      <c r="P33" s="64"/>
      <c r="Q33" s="64"/>
      <c r="R33" s="64"/>
      <c r="S33" s="64"/>
      <c r="T33" s="64"/>
      <c r="U33" s="64"/>
      <c r="V33" s="64"/>
      <c r="W33" s="64"/>
      <c r="X33" s="64"/>
      <c r="Y33" s="64"/>
      <c r="Z33" s="64"/>
      <c r="AA33" s="64"/>
      <c r="AB33" s="64"/>
      <c r="AC33" s="64"/>
      <c r="AD33" s="64"/>
      <c r="AE33" s="64">
        <f>('Approp Data'!AI34/'Tax Rev Data'!AV33)*100</f>
        <v>11.383938364879214</v>
      </c>
      <c r="AF33" s="64">
        <f>('Approp Data'!AJ34/'Tax Rev Data'!AW33)*100</f>
        <v>8.905288545306151</v>
      </c>
      <c r="AG33" s="64">
        <f>('Approp Data'!AK34/'Tax Rev Data'!AX33)*100</f>
        <v>8.1882750054710591</v>
      </c>
      <c r="AH33" s="64">
        <f>('Approp Data'!AL34/'Tax Rev Data'!AY33)*100</f>
        <v>8.3066904392806986</v>
      </c>
      <c r="AI33" s="64">
        <f>('Approp Data'!AM34/'Tax Rev Data'!AZ33)*100</f>
        <v>8.2295173012137415</v>
      </c>
      <c r="AJ33" s="64">
        <f>('Approp Data'!AN34/'Tax Rev Data'!BA33)*100</f>
        <v>9.5817507229316146</v>
      </c>
      <c r="AK33" s="64">
        <f>('Approp Data'!AO34/'Tax Rev Data'!BB33)*100</f>
        <v>9.3274333440411183</v>
      </c>
      <c r="AL33" s="64">
        <f>('Approp Data'!AP34/'Tax Rev Data'!BC33)*100</f>
        <v>8.9207689663607113</v>
      </c>
      <c r="AM33" s="64">
        <f>('Approp Data'!AQ34/'Tax Rev Data'!BD33)*100</f>
        <v>8.5173333548545909</v>
      </c>
      <c r="AN33" s="64">
        <f>('Approp Data'!AR34/'Tax Rev Data'!BE33)*100</f>
        <v>9.0507425577868954</v>
      </c>
      <c r="AO33" s="64">
        <f>('Approp Data'!AS34/'Tax Rev Data'!BF33)*100</f>
        <v>9.393209032757472</v>
      </c>
      <c r="AP33" s="64">
        <f>('Approp Data'!AT34/'Tax Rev Data'!BG33)*100</f>
        <v>11.700604751065416</v>
      </c>
      <c r="AQ33" s="64">
        <f>('Approp Data'!AU34/'Tax Rev Data'!BH33)*100</f>
        <v>10.643630937994258</v>
      </c>
      <c r="AR33" s="64">
        <f>('Approp Data'!AV34/'Tax Rev Data'!BI33)*100</f>
        <v>9.7976120641201359</v>
      </c>
      <c r="AS33" s="64">
        <f>('Approp Data'!AW34/'Tax Rev Data'!BJ33)*100</f>
        <v>9.6502137013284628</v>
      </c>
      <c r="AT33" s="64">
        <f>('Approp Data'!AX34/'Tax Rev Data'!BK33)*100</f>
        <v>9.8343690758970386</v>
      </c>
      <c r="AU33" s="64">
        <f>('Approp Data'!AY34/'Tax Rev Data'!BL33)*100</f>
        <v>10.136323173870508</v>
      </c>
      <c r="AV33" s="64">
        <f>('Approp Data'!BC34/'Tax Rev Data'!BM33)*100</f>
        <v>7.0654260814958096</v>
      </c>
      <c r="AW33" s="64">
        <f>('Approp Data'!BG34/'Tax Rev Data'!BN33)*100</f>
        <v>9.4272119956894862</v>
      </c>
      <c r="AX33" s="64">
        <f>('Approp Data'!BK34/'Tax Rev Data'!BO33)*100</f>
        <v>7.4721851169148827</v>
      </c>
      <c r="AY33" s="64">
        <f>('Approp Data'!BQ34/'Tax Rev Data'!BP33)*100</f>
        <v>6.9721063946987156</v>
      </c>
      <c r="AZ33" s="64">
        <f>('Approp Data'!BR34/'Tax Rev Data'!BQ33)*100</f>
        <v>6.9333993583833839</v>
      </c>
      <c r="BA33" s="64">
        <f>('Approp Data'!BS34/'Tax Rev Data'!BR33)*100</f>
        <v>6.8983167834892321</v>
      </c>
      <c r="BB33" s="64">
        <f>('Approp Data'!BT34/'Tax Rev Data'!BS33)*100</f>
        <v>7.1500066573839405</v>
      </c>
      <c r="BC33" s="64">
        <f>('Approp Data'!BU34/'Tax Rev Data'!BT33)*100</f>
        <v>7.1147006509370794</v>
      </c>
      <c r="BD33" s="64">
        <f>('Approp Data'!BV34/'Tax Rev Data'!BU33)*100</f>
        <v>7.2121571645260119</v>
      </c>
      <c r="BE33" s="64">
        <f>('Approp Data'!BW34/'Tax Rev Data'!BV33)*100</f>
        <v>7.1566088306303479</v>
      </c>
      <c r="BF33" s="64">
        <f>('Approp Data'!BX34/'Tax Rev Data'!BW33)*100</f>
        <v>7.1940751376128622</v>
      </c>
      <c r="BG33" s="64">
        <f>('Approp Data'!BY34/'Tax Rev Data'!BX33)*100</f>
        <v>6.0939345106867346</v>
      </c>
      <c r="BH33" s="95">
        <f t="shared" si="60"/>
        <v>9.0507425577868954</v>
      </c>
      <c r="BI33" s="95">
        <f t="shared" si="61"/>
        <v>9.6502137013284628</v>
      </c>
      <c r="BJ33" s="95">
        <f t="shared" si="62"/>
        <v>7.4721851169148827</v>
      </c>
      <c r="BK33" s="100">
        <f t="shared" si="33"/>
        <v>41</v>
      </c>
      <c r="BL33" s="97">
        <f t="shared" si="34"/>
        <v>31</v>
      </c>
      <c r="BM33" s="130">
        <f t="shared" si="35"/>
        <v>35</v>
      </c>
      <c r="BN33" s="95">
        <f t="shared" si="93"/>
        <v>9.393209032757472</v>
      </c>
      <c r="BO33" s="95">
        <f t="shared" si="94"/>
        <v>9.8343690758970386</v>
      </c>
      <c r="BP33" s="95">
        <f t="shared" si="95"/>
        <v>6.9721063946987156</v>
      </c>
      <c r="BQ33" s="100">
        <f t="shared" si="96"/>
        <v>40</v>
      </c>
      <c r="BR33" s="97">
        <f t="shared" si="97"/>
        <v>29</v>
      </c>
      <c r="BS33" s="130">
        <f t="shared" si="98"/>
        <v>36</v>
      </c>
      <c r="BT33" s="95">
        <f t="shared" si="99"/>
        <v>11.700604751065416</v>
      </c>
      <c r="BU33" s="95">
        <f t="shared" si="100"/>
        <v>10.136323173870508</v>
      </c>
      <c r="BV33" s="95">
        <f t="shared" si="101"/>
        <v>6.9333993583833839</v>
      </c>
      <c r="BW33" s="100">
        <f t="shared" si="45"/>
        <v>24</v>
      </c>
      <c r="BX33" s="97">
        <f t="shared" si="46"/>
        <v>28</v>
      </c>
      <c r="BY33" s="130">
        <f t="shared" si="47"/>
        <v>36</v>
      </c>
      <c r="BZ33" s="95">
        <f t="shared" si="48"/>
        <v>10.643630937994258</v>
      </c>
      <c r="CA33" s="95">
        <f t="shared" si="49"/>
        <v>7.0654260814958096</v>
      </c>
      <c r="CB33" s="95">
        <f t="shared" si="50"/>
        <v>6.8983167834892321</v>
      </c>
      <c r="CC33" s="100">
        <f t="shared" si="51"/>
        <v>27</v>
      </c>
      <c r="CD33" s="97">
        <f t="shared" si="52"/>
        <v>43</v>
      </c>
      <c r="CE33" s="130">
        <f t="shared" si="53"/>
        <v>42</v>
      </c>
      <c r="CF33" s="95">
        <f t="shared" si="54"/>
        <v>9.7976120641201359</v>
      </c>
      <c r="CG33" s="95">
        <f t="shared" si="55"/>
        <v>9.4272119956894862</v>
      </c>
      <c r="CH33" s="203">
        <f t="shared" si="56"/>
        <v>7.1500066573839405</v>
      </c>
      <c r="CI33" s="100">
        <f t="shared" si="57"/>
        <v>29</v>
      </c>
      <c r="CJ33" s="97">
        <f t="shared" si="58"/>
        <v>32</v>
      </c>
      <c r="CK33" s="130">
        <f t="shared" si="59"/>
        <v>36</v>
      </c>
      <c r="CL33" s="95">
        <f t="shared" si="63"/>
        <v>9.6502137013284628</v>
      </c>
      <c r="CM33" s="95">
        <f t="shared" si="64"/>
        <v>7.4721851169148827</v>
      </c>
      <c r="CN33" s="203">
        <f t="shared" si="65"/>
        <v>7.1147006509370794</v>
      </c>
      <c r="CO33" s="100">
        <f t="shared" si="66"/>
        <v>31</v>
      </c>
      <c r="CP33" s="97">
        <f t="shared" si="67"/>
        <v>35</v>
      </c>
      <c r="CQ33" s="130">
        <f t="shared" si="68"/>
        <v>38</v>
      </c>
      <c r="CR33" s="95">
        <f t="shared" si="69"/>
        <v>9.8343690758970386</v>
      </c>
      <c r="CS33" s="95">
        <f t="shared" si="70"/>
        <v>6.9721063946987156</v>
      </c>
      <c r="CT33" s="203">
        <f t="shared" si="71"/>
        <v>7.2121571645260119</v>
      </c>
      <c r="CU33" s="100">
        <f t="shared" si="72"/>
        <v>29</v>
      </c>
      <c r="CV33" s="97">
        <f t="shared" si="73"/>
        <v>36</v>
      </c>
      <c r="CW33" s="130">
        <f t="shared" si="74"/>
        <v>36</v>
      </c>
      <c r="CX33" s="95">
        <f t="shared" si="75"/>
        <v>10.136323173870508</v>
      </c>
      <c r="CY33" s="95">
        <f t="shared" si="76"/>
        <v>6.9333993583833839</v>
      </c>
      <c r="CZ33" s="203">
        <f t="shared" si="77"/>
        <v>7.1566088306303479</v>
      </c>
      <c r="DA33" s="100">
        <f t="shared" si="78"/>
        <v>28</v>
      </c>
      <c r="DB33" s="97">
        <f t="shared" si="79"/>
        <v>36</v>
      </c>
      <c r="DC33" s="130">
        <f t="shared" si="80"/>
        <v>35</v>
      </c>
      <c r="DD33" s="95">
        <f t="shared" si="81"/>
        <v>7.0654260814958096</v>
      </c>
      <c r="DE33" s="95">
        <f t="shared" si="82"/>
        <v>6.8983167834892321</v>
      </c>
      <c r="DF33" s="203">
        <f t="shared" si="83"/>
        <v>7.1940751376128622</v>
      </c>
      <c r="DG33" s="100">
        <f t="shared" si="84"/>
        <v>43</v>
      </c>
      <c r="DH33" s="97">
        <f t="shared" si="85"/>
        <v>42</v>
      </c>
      <c r="DI33" s="130">
        <f t="shared" si="86"/>
        <v>35</v>
      </c>
      <c r="DJ33" s="95">
        <f t="shared" si="87"/>
        <v>9.4272119956894862</v>
      </c>
      <c r="DK33" s="95">
        <f t="shared" si="88"/>
        <v>7.1500066573839405</v>
      </c>
      <c r="DL33" s="203">
        <f t="shared" si="89"/>
        <v>6.0939345106867346</v>
      </c>
      <c r="DM33" s="100">
        <f t="shared" si="90"/>
        <v>32</v>
      </c>
      <c r="DN33" s="97">
        <f t="shared" si="91"/>
        <v>36</v>
      </c>
      <c r="DO33" s="130">
        <f t="shared" si="92"/>
        <v>44</v>
      </c>
    </row>
    <row r="34" spans="1:119">
      <c r="A34" s="12" t="s">
        <v>36</v>
      </c>
      <c r="B34" s="64">
        <f>('Approp Data'!F35/'Tax Rev Data'!S34)*100</f>
        <v>0</v>
      </c>
      <c r="C34" s="64"/>
      <c r="D34" s="64"/>
      <c r="E34" s="64"/>
      <c r="F34" s="64"/>
      <c r="G34" s="64"/>
      <c r="H34" s="64"/>
      <c r="I34" s="64"/>
      <c r="J34" s="64"/>
      <c r="K34" s="64"/>
      <c r="L34" s="64"/>
      <c r="M34" s="64"/>
      <c r="N34" s="64"/>
      <c r="O34" s="64"/>
      <c r="P34" s="64"/>
      <c r="Q34" s="64"/>
      <c r="R34" s="64"/>
      <c r="S34" s="64"/>
      <c r="T34" s="64"/>
      <c r="U34" s="64"/>
      <c r="V34" s="64"/>
      <c r="W34" s="64"/>
      <c r="X34" s="64"/>
      <c r="Y34" s="64"/>
      <c r="Z34" s="64"/>
      <c r="AA34" s="64"/>
      <c r="AB34" s="64"/>
      <c r="AC34" s="64"/>
      <c r="AD34" s="64"/>
      <c r="AE34" s="64">
        <f>('Approp Data'!AI35/'Tax Rev Data'!AV34)*100</f>
        <v>16.307064177871844</v>
      </c>
      <c r="AF34" s="64">
        <f>('Approp Data'!AJ35/'Tax Rev Data'!AW34)*100</f>
        <v>15.818362270105673</v>
      </c>
      <c r="AG34" s="64">
        <f>('Approp Data'!AK35/'Tax Rev Data'!AX34)*100</f>
        <v>16.006237099031875</v>
      </c>
      <c r="AH34" s="64">
        <f>('Approp Data'!AL35/'Tax Rev Data'!AY34)*100</f>
        <v>16.405857793540058</v>
      </c>
      <c r="AI34" s="64">
        <f>('Approp Data'!AM35/'Tax Rev Data'!AZ34)*100</f>
        <v>15.924462783400973</v>
      </c>
      <c r="AJ34" s="64">
        <f>('Approp Data'!AN35/'Tax Rev Data'!BA34)*100</f>
        <v>14.453775466609741</v>
      </c>
      <c r="AK34" s="64">
        <f>('Approp Data'!AO35/'Tax Rev Data'!BB34)*100</f>
        <v>14.470713269998326</v>
      </c>
      <c r="AL34" s="64">
        <f>('Approp Data'!AP35/'Tax Rev Data'!BC34)*100</f>
        <v>15.750454487558041</v>
      </c>
      <c r="AM34" s="64">
        <f>('Approp Data'!AQ35/'Tax Rev Data'!BD34)*100</f>
        <v>15.182152705535243</v>
      </c>
      <c r="AN34" s="64">
        <f>('Approp Data'!AR35/'Tax Rev Data'!BE34)*100</f>
        <v>15.121334370750825</v>
      </c>
      <c r="AO34" s="64">
        <f>('Approp Data'!AS35/'Tax Rev Data'!BF34)*100</f>
        <v>16.787782985649336</v>
      </c>
      <c r="AP34" s="64">
        <f>('Approp Data'!AT35/'Tax Rev Data'!BG34)*100</f>
        <v>17.881012077104511</v>
      </c>
      <c r="AQ34" s="64">
        <f>('Approp Data'!AU35/'Tax Rev Data'!BH34)*100</f>
        <v>19.051006652039842</v>
      </c>
      <c r="AR34" s="64">
        <f>('Approp Data'!AV35/'Tax Rev Data'!BI34)*100</f>
        <v>18.692559711552612</v>
      </c>
      <c r="AS34" s="64">
        <f>('Approp Data'!AW35/'Tax Rev Data'!BJ34)*100</f>
        <v>18.680147056665419</v>
      </c>
      <c r="AT34" s="64">
        <f>('Approp Data'!AX35/'Tax Rev Data'!BK34)*100</f>
        <v>18.388655665228992</v>
      </c>
      <c r="AU34" s="64">
        <f>('Approp Data'!AY35/'Tax Rev Data'!BL34)*100</f>
        <v>19.073938689902938</v>
      </c>
      <c r="AV34" s="64">
        <f>('Approp Data'!BC35/'Tax Rev Data'!BM34)*100</f>
        <v>19.285142284289428</v>
      </c>
      <c r="AW34" s="64">
        <f>('Approp Data'!BG35/'Tax Rev Data'!BN34)*100</f>
        <v>18.924979270446592</v>
      </c>
      <c r="AX34" s="64">
        <f>('Approp Data'!BK35/'Tax Rev Data'!BO34)*100</f>
        <v>16.04325010567025</v>
      </c>
      <c r="AY34" s="64">
        <f>('Approp Data'!BQ35/'Tax Rev Data'!BP34)*100</f>
        <v>16.128496903375876</v>
      </c>
      <c r="AZ34" s="64">
        <f>('Approp Data'!BR35/'Tax Rev Data'!BQ34)*100</f>
        <v>16.460671795877406</v>
      </c>
      <c r="BA34" s="64">
        <f>('Approp Data'!BS35/'Tax Rev Data'!BR34)*100</f>
        <v>15.619811679929525</v>
      </c>
      <c r="BB34" s="64">
        <f>('Approp Data'!BT35/'Tax Rev Data'!BS34)*100</f>
        <v>15.062599245886849</v>
      </c>
      <c r="BC34" s="64">
        <f>('Approp Data'!BU35/'Tax Rev Data'!BT34)*100</f>
        <v>15.649784963934247</v>
      </c>
      <c r="BD34" s="64">
        <f>('Approp Data'!BV35/'Tax Rev Data'!BU34)*100</f>
        <v>14.477263964935164</v>
      </c>
      <c r="BE34" s="64">
        <f>('Approp Data'!BW35/'Tax Rev Data'!BV34)*100</f>
        <v>15.68079455110899</v>
      </c>
      <c r="BF34" s="64">
        <f>('Approp Data'!BX35/'Tax Rev Data'!BW34)*100</f>
        <v>12.551844480492946</v>
      </c>
      <c r="BG34" s="64">
        <f>('Approp Data'!BY35/'Tax Rev Data'!BX34)*100</f>
        <v>12.473255123597815</v>
      </c>
      <c r="BH34" s="95">
        <f t="shared" si="60"/>
        <v>15.121334370750825</v>
      </c>
      <c r="BI34" s="95">
        <f t="shared" si="61"/>
        <v>18.680147056665419</v>
      </c>
      <c r="BJ34" s="95">
        <f t="shared" si="62"/>
        <v>16.04325010567025</v>
      </c>
      <c r="BK34" s="100">
        <f t="shared" si="33"/>
        <v>9</v>
      </c>
      <c r="BL34" s="97">
        <f t="shared" si="34"/>
        <v>2</v>
      </c>
      <c r="BM34" s="130">
        <f t="shared" si="35"/>
        <v>4</v>
      </c>
      <c r="BN34" s="95">
        <f t="shared" si="93"/>
        <v>16.787782985649336</v>
      </c>
      <c r="BO34" s="95">
        <f t="shared" si="94"/>
        <v>18.388655665228992</v>
      </c>
      <c r="BP34" s="95">
        <f t="shared" si="95"/>
        <v>16.128496903375876</v>
      </c>
      <c r="BQ34" s="100">
        <f t="shared" si="96"/>
        <v>7</v>
      </c>
      <c r="BR34" s="97">
        <f t="shared" si="97"/>
        <v>2</v>
      </c>
      <c r="BS34" s="130">
        <f t="shared" si="98"/>
        <v>3</v>
      </c>
      <c r="BT34" s="95">
        <f t="shared" si="99"/>
        <v>17.881012077104511</v>
      </c>
      <c r="BU34" s="95">
        <f t="shared" si="100"/>
        <v>19.073938689902938</v>
      </c>
      <c r="BV34" s="95">
        <f t="shared" si="101"/>
        <v>16.460671795877406</v>
      </c>
      <c r="BW34" s="100">
        <f t="shared" si="45"/>
        <v>3</v>
      </c>
      <c r="BX34" s="97">
        <f t="shared" si="46"/>
        <v>1</v>
      </c>
      <c r="BY34" s="130">
        <f t="shared" si="47"/>
        <v>1</v>
      </c>
      <c r="BZ34" s="95">
        <f t="shared" si="48"/>
        <v>19.051006652039842</v>
      </c>
      <c r="CA34" s="95">
        <f t="shared" si="49"/>
        <v>19.285142284289428</v>
      </c>
      <c r="CB34" s="95">
        <f t="shared" si="50"/>
        <v>15.619811679929525</v>
      </c>
      <c r="CC34" s="100">
        <f t="shared" si="51"/>
        <v>1</v>
      </c>
      <c r="CD34" s="97">
        <f t="shared" si="52"/>
        <v>1</v>
      </c>
      <c r="CE34" s="130">
        <f t="shared" si="53"/>
        <v>4</v>
      </c>
      <c r="CF34" s="95">
        <f t="shared" si="54"/>
        <v>18.692559711552612</v>
      </c>
      <c r="CG34" s="95">
        <f t="shared" si="55"/>
        <v>18.924979270446592</v>
      </c>
      <c r="CH34" s="203">
        <f t="shared" si="56"/>
        <v>15.062599245886849</v>
      </c>
      <c r="CI34" s="100">
        <f t="shared" si="57"/>
        <v>1</v>
      </c>
      <c r="CJ34" s="97">
        <f t="shared" si="58"/>
        <v>2</v>
      </c>
      <c r="CK34" s="130">
        <f t="shared" si="59"/>
        <v>6</v>
      </c>
      <c r="CL34" s="95">
        <f t="shared" si="63"/>
        <v>18.680147056665419</v>
      </c>
      <c r="CM34" s="95">
        <f t="shared" si="64"/>
        <v>16.04325010567025</v>
      </c>
      <c r="CN34" s="203">
        <f t="shared" si="65"/>
        <v>15.649784963934247</v>
      </c>
      <c r="CO34" s="100">
        <f t="shared" si="66"/>
        <v>2</v>
      </c>
      <c r="CP34" s="97">
        <f t="shared" si="67"/>
        <v>4</v>
      </c>
      <c r="CQ34" s="130">
        <f t="shared" si="68"/>
        <v>4</v>
      </c>
      <c r="CR34" s="95">
        <f t="shared" si="69"/>
        <v>18.388655665228992</v>
      </c>
      <c r="CS34" s="95">
        <f t="shared" si="70"/>
        <v>16.128496903375876</v>
      </c>
      <c r="CT34" s="203">
        <f t="shared" si="71"/>
        <v>14.477263964935164</v>
      </c>
      <c r="CU34" s="100">
        <f t="shared" si="72"/>
        <v>2</v>
      </c>
      <c r="CV34" s="97">
        <f t="shared" si="73"/>
        <v>3</v>
      </c>
      <c r="CW34" s="130">
        <f t="shared" si="74"/>
        <v>7</v>
      </c>
      <c r="CX34" s="95">
        <f t="shared" si="75"/>
        <v>19.073938689902938</v>
      </c>
      <c r="CY34" s="95">
        <f t="shared" si="76"/>
        <v>16.460671795877406</v>
      </c>
      <c r="CZ34" s="203">
        <f t="shared" si="77"/>
        <v>15.68079455110899</v>
      </c>
      <c r="DA34" s="100">
        <f t="shared" si="78"/>
        <v>1</v>
      </c>
      <c r="DB34" s="97">
        <f t="shared" si="79"/>
        <v>1</v>
      </c>
      <c r="DC34" s="130">
        <f t="shared" si="80"/>
        <v>3</v>
      </c>
      <c r="DD34" s="95">
        <f t="shared" si="81"/>
        <v>19.285142284289428</v>
      </c>
      <c r="DE34" s="95">
        <f t="shared" si="82"/>
        <v>15.619811679929525</v>
      </c>
      <c r="DF34" s="203">
        <f t="shared" si="83"/>
        <v>12.551844480492946</v>
      </c>
      <c r="DG34" s="100">
        <f t="shared" si="84"/>
        <v>1</v>
      </c>
      <c r="DH34" s="97">
        <f t="shared" si="85"/>
        <v>4</v>
      </c>
      <c r="DI34" s="130">
        <f t="shared" si="86"/>
        <v>9</v>
      </c>
      <c r="DJ34" s="95">
        <f t="shared" si="87"/>
        <v>18.924979270446592</v>
      </c>
      <c r="DK34" s="95">
        <f t="shared" si="88"/>
        <v>15.062599245886849</v>
      </c>
      <c r="DL34" s="203">
        <f t="shared" si="89"/>
        <v>12.473255123597815</v>
      </c>
      <c r="DM34" s="100">
        <f t="shared" si="90"/>
        <v>2</v>
      </c>
      <c r="DN34" s="97">
        <f t="shared" si="91"/>
        <v>6</v>
      </c>
      <c r="DO34" s="130">
        <f t="shared" si="92"/>
        <v>12</v>
      </c>
    </row>
    <row r="35" spans="1:119">
      <c r="A35" s="12" t="s">
        <v>37</v>
      </c>
      <c r="B35" s="64">
        <f>('Approp Data'!F36/'Tax Rev Data'!S35)*100</f>
        <v>0</v>
      </c>
      <c r="C35" s="64"/>
      <c r="D35" s="64"/>
      <c r="E35" s="64"/>
      <c r="F35" s="64"/>
      <c r="G35" s="64"/>
      <c r="H35" s="64"/>
      <c r="I35" s="64"/>
      <c r="J35" s="64"/>
      <c r="K35" s="64"/>
      <c r="L35" s="64"/>
      <c r="M35" s="64"/>
      <c r="N35" s="64"/>
      <c r="O35" s="64"/>
      <c r="P35" s="64"/>
      <c r="Q35" s="64"/>
      <c r="R35" s="64"/>
      <c r="S35" s="64"/>
      <c r="T35" s="64"/>
      <c r="U35" s="64"/>
      <c r="V35" s="64"/>
      <c r="W35" s="64"/>
      <c r="X35" s="64"/>
      <c r="Y35" s="64"/>
      <c r="Z35" s="64"/>
      <c r="AA35" s="64"/>
      <c r="AB35" s="64"/>
      <c r="AC35" s="64"/>
      <c r="AD35" s="64"/>
      <c r="AE35" s="64">
        <f>('Approp Data'!AI36/'Tax Rev Data'!AV35)*100</f>
        <v>14.612885641728123</v>
      </c>
      <c r="AF35" s="64">
        <f>('Approp Data'!AJ36/'Tax Rev Data'!AW35)*100</f>
        <v>11.439829754431429</v>
      </c>
      <c r="AG35" s="64">
        <f>('Approp Data'!AK36/'Tax Rev Data'!AX35)*100</f>
        <v>10.783217177928691</v>
      </c>
      <c r="AH35" s="64">
        <f>('Approp Data'!AL36/'Tax Rev Data'!AY35)*100</f>
        <v>10.729046266038706</v>
      </c>
      <c r="AI35" s="64">
        <f>('Approp Data'!AM36/'Tax Rev Data'!AZ35)*100</f>
        <v>11.000210294791929</v>
      </c>
      <c r="AJ35" s="64">
        <f>('Approp Data'!AN36/'Tax Rev Data'!BA35)*100</f>
        <v>10.983271549827913</v>
      </c>
      <c r="AK35" s="64">
        <f>('Approp Data'!AO36/'Tax Rev Data'!BB35)*100</f>
        <v>11.363645910826587</v>
      </c>
      <c r="AL35" s="64">
        <f>('Approp Data'!AP36/'Tax Rev Data'!BC35)*100</f>
        <v>11.849171463003259</v>
      </c>
      <c r="AM35" s="64">
        <f>('Approp Data'!AQ36/'Tax Rev Data'!BD35)*100</f>
        <v>11.197820264309771</v>
      </c>
      <c r="AN35" s="64">
        <f>('Approp Data'!AR36/'Tax Rev Data'!BE35)*100</f>
        <v>10.477225124271101</v>
      </c>
      <c r="AO35" s="64">
        <f>('Approp Data'!AS36/'Tax Rev Data'!BF35)*100</f>
        <v>9.8951582464235344</v>
      </c>
      <c r="AP35" s="64">
        <f>('Approp Data'!AT36/'Tax Rev Data'!BG35)*100</f>
        <v>10.243013870797277</v>
      </c>
      <c r="AQ35" s="64">
        <f>('Approp Data'!AU36/'Tax Rev Data'!BH35)*100</f>
        <v>9.5976260639930278</v>
      </c>
      <c r="AR35" s="64">
        <f>('Approp Data'!AV36/'Tax Rev Data'!BI35)*100</f>
        <v>9.5248433730691353</v>
      </c>
      <c r="AS35" s="64">
        <f>('Approp Data'!AW36/'Tax Rev Data'!BJ35)*100</f>
        <v>8.4447658763691482</v>
      </c>
      <c r="AT35" s="64">
        <f>('Approp Data'!AX36/'Tax Rev Data'!BK35)*100</f>
        <v>9.3733030370423762</v>
      </c>
      <c r="AU35" s="64">
        <f>('Approp Data'!AY36/'Tax Rev Data'!BL35)*100</f>
        <v>9.1804678311183974</v>
      </c>
      <c r="AV35" s="64">
        <f>('Approp Data'!BC36/'Tax Rev Data'!BM35)*100</f>
        <v>8.4328475848641027</v>
      </c>
      <c r="AW35" s="64">
        <f>('Approp Data'!BG36/'Tax Rev Data'!BN35)*100</f>
        <v>8.3876077422013111</v>
      </c>
      <c r="AX35" s="64">
        <f>('Approp Data'!BK36/'Tax Rev Data'!BO35)*100</f>
        <v>6.9776651250504029</v>
      </c>
      <c r="AY35" s="64">
        <f>('Approp Data'!BQ36/'Tax Rev Data'!BP35)*100</f>
        <v>6.6532457197131789</v>
      </c>
      <c r="AZ35" s="64">
        <f>('Approp Data'!BR36/'Tax Rev Data'!BQ35)*100</f>
        <v>6.889310500173182</v>
      </c>
      <c r="BA35" s="64">
        <f>('Approp Data'!BS36/'Tax Rev Data'!BR35)*100</f>
        <v>7.1707650532237874</v>
      </c>
      <c r="BB35" s="64">
        <f>('Approp Data'!BT36/'Tax Rev Data'!BS35)*100</f>
        <v>7.3363341092077521</v>
      </c>
      <c r="BC35" s="64">
        <f>('Approp Data'!BU36/'Tax Rev Data'!BT35)*100</f>
        <v>7.3956352401920045</v>
      </c>
      <c r="BD35" s="64">
        <f>('Approp Data'!BV36/'Tax Rev Data'!BU35)*100</f>
        <v>7.0496844912618304</v>
      </c>
      <c r="BE35" s="64">
        <f>('Approp Data'!BW36/'Tax Rev Data'!BV35)*100</f>
        <v>6.9692543914680547</v>
      </c>
      <c r="BF35" s="64">
        <f>('Approp Data'!BX36/'Tax Rev Data'!BW35)*100</f>
        <v>6.8800794994752348</v>
      </c>
      <c r="BG35" s="64">
        <f>('Approp Data'!BY36/'Tax Rev Data'!BX35)*100</f>
        <v>7.8118556617507027</v>
      </c>
      <c r="BH35" s="95">
        <f t="shared" si="60"/>
        <v>10.477225124271101</v>
      </c>
      <c r="BI35" s="95">
        <f t="shared" si="61"/>
        <v>8.4447658763691482</v>
      </c>
      <c r="BJ35" s="95">
        <f t="shared" si="62"/>
        <v>6.9776651250504029</v>
      </c>
      <c r="BK35" s="100">
        <f t="shared" si="33"/>
        <v>31</v>
      </c>
      <c r="BL35" s="97">
        <f t="shared" si="34"/>
        <v>37</v>
      </c>
      <c r="BM35" s="130">
        <f t="shared" si="35"/>
        <v>40</v>
      </c>
      <c r="BN35" s="95">
        <f t="shared" si="93"/>
        <v>9.8951582464235344</v>
      </c>
      <c r="BO35" s="95">
        <f t="shared" si="94"/>
        <v>9.3733030370423762</v>
      </c>
      <c r="BP35" s="95">
        <f t="shared" si="95"/>
        <v>6.6532457197131789</v>
      </c>
      <c r="BQ35" s="100">
        <f t="shared" si="96"/>
        <v>38</v>
      </c>
      <c r="BR35" s="97">
        <f t="shared" si="97"/>
        <v>32</v>
      </c>
      <c r="BS35" s="130">
        <f t="shared" si="98"/>
        <v>39</v>
      </c>
      <c r="BT35" s="95">
        <f t="shared" si="99"/>
        <v>10.243013870797277</v>
      </c>
      <c r="BU35" s="95">
        <f t="shared" si="100"/>
        <v>9.1804678311183974</v>
      </c>
      <c r="BV35" s="95">
        <f t="shared" si="101"/>
        <v>6.889310500173182</v>
      </c>
      <c r="BW35" s="100">
        <f t="shared" si="45"/>
        <v>31</v>
      </c>
      <c r="BX35" s="97">
        <f t="shared" si="46"/>
        <v>31</v>
      </c>
      <c r="BY35" s="130">
        <f t="shared" si="47"/>
        <v>37</v>
      </c>
      <c r="BZ35" s="95">
        <f t="shared" si="48"/>
        <v>9.5976260639930278</v>
      </c>
      <c r="CA35" s="95">
        <f t="shared" si="49"/>
        <v>8.4328475848641027</v>
      </c>
      <c r="CB35" s="95">
        <f t="shared" si="50"/>
        <v>7.1707650532237874</v>
      </c>
      <c r="CC35" s="100">
        <f t="shared" si="51"/>
        <v>34</v>
      </c>
      <c r="CD35" s="97">
        <f t="shared" si="52"/>
        <v>33</v>
      </c>
      <c r="CE35" s="130">
        <f t="shared" si="53"/>
        <v>35</v>
      </c>
      <c r="CF35" s="95">
        <f t="shared" si="54"/>
        <v>9.5248433730691353</v>
      </c>
      <c r="CG35" s="95">
        <f t="shared" si="55"/>
        <v>8.3876077422013111</v>
      </c>
      <c r="CH35" s="203">
        <f t="shared" si="56"/>
        <v>7.3363341092077521</v>
      </c>
      <c r="CI35" s="100">
        <f t="shared" si="57"/>
        <v>33</v>
      </c>
      <c r="CJ35" s="97">
        <f t="shared" si="58"/>
        <v>36</v>
      </c>
      <c r="CK35" s="130">
        <f t="shared" si="59"/>
        <v>34</v>
      </c>
      <c r="CL35" s="95">
        <f t="shared" si="63"/>
        <v>8.4447658763691482</v>
      </c>
      <c r="CM35" s="95">
        <f t="shared" si="64"/>
        <v>6.9776651250504029</v>
      </c>
      <c r="CN35" s="203">
        <f t="shared" si="65"/>
        <v>7.3956352401920045</v>
      </c>
      <c r="CO35" s="100">
        <f t="shared" si="66"/>
        <v>37</v>
      </c>
      <c r="CP35" s="97">
        <f t="shared" si="67"/>
        <v>40</v>
      </c>
      <c r="CQ35" s="130">
        <f t="shared" si="68"/>
        <v>36</v>
      </c>
      <c r="CR35" s="95">
        <f t="shared" si="69"/>
        <v>9.3733030370423762</v>
      </c>
      <c r="CS35" s="95">
        <f t="shared" si="70"/>
        <v>6.6532457197131789</v>
      </c>
      <c r="CT35" s="203">
        <f t="shared" si="71"/>
        <v>7.0496844912618304</v>
      </c>
      <c r="CU35" s="100">
        <f t="shared" si="72"/>
        <v>32</v>
      </c>
      <c r="CV35" s="97">
        <f t="shared" si="73"/>
        <v>39</v>
      </c>
      <c r="CW35" s="130">
        <f t="shared" si="74"/>
        <v>38</v>
      </c>
      <c r="CX35" s="95">
        <f t="shared" si="75"/>
        <v>9.1804678311183974</v>
      </c>
      <c r="CY35" s="95">
        <f t="shared" si="76"/>
        <v>6.889310500173182</v>
      </c>
      <c r="CZ35" s="203">
        <f t="shared" si="77"/>
        <v>6.9692543914680547</v>
      </c>
      <c r="DA35" s="100">
        <f t="shared" si="78"/>
        <v>31</v>
      </c>
      <c r="DB35" s="97">
        <f t="shared" si="79"/>
        <v>37</v>
      </c>
      <c r="DC35" s="130">
        <f t="shared" si="80"/>
        <v>37</v>
      </c>
      <c r="DD35" s="95">
        <f t="shared" si="81"/>
        <v>8.4328475848641027</v>
      </c>
      <c r="DE35" s="95">
        <f t="shared" si="82"/>
        <v>7.1707650532237874</v>
      </c>
      <c r="DF35" s="203">
        <f t="shared" si="83"/>
        <v>6.8800794994752348</v>
      </c>
      <c r="DG35" s="100">
        <f t="shared" si="84"/>
        <v>33</v>
      </c>
      <c r="DH35" s="97">
        <f t="shared" si="85"/>
        <v>35</v>
      </c>
      <c r="DI35" s="130">
        <f t="shared" si="86"/>
        <v>37</v>
      </c>
      <c r="DJ35" s="95">
        <f t="shared" si="87"/>
        <v>8.3876077422013111</v>
      </c>
      <c r="DK35" s="95">
        <f t="shared" si="88"/>
        <v>7.3363341092077521</v>
      </c>
      <c r="DL35" s="203">
        <f t="shared" si="89"/>
        <v>7.8118556617507027</v>
      </c>
      <c r="DM35" s="100">
        <f t="shared" si="90"/>
        <v>36</v>
      </c>
      <c r="DN35" s="97">
        <f t="shared" si="91"/>
        <v>34</v>
      </c>
      <c r="DO35" s="130">
        <f t="shared" si="92"/>
        <v>35</v>
      </c>
    </row>
    <row r="36" spans="1:119">
      <c r="A36" s="12" t="s">
        <v>38</v>
      </c>
      <c r="B36" s="64">
        <f>('Approp Data'!F37/'Tax Rev Data'!S36)*100</f>
        <v>0</v>
      </c>
      <c r="C36" s="64"/>
      <c r="D36" s="64"/>
      <c r="E36" s="64"/>
      <c r="F36" s="64"/>
      <c r="G36" s="64"/>
      <c r="H36" s="64"/>
      <c r="I36" s="64"/>
      <c r="J36" s="64"/>
      <c r="K36" s="64"/>
      <c r="L36" s="64"/>
      <c r="M36" s="64"/>
      <c r="N36" s="64"/>
      <c r="O36" s="64"/>
      <c r="P36" s="64"/>
      <c r="Q36" s="64"/>
      <c r="R36" s="64"/>
      <c r="S36" s="64"/>
      <c r="T36" s="64"/>
      <c r="U36" s="64"/>
      <c r="V36" s="64"/>
      <c r="W36" s="64"/>
      <c r="X36" s="64"/>
      <c r="Y36" s="64"/>
      <c r="Z36" s="64"/>
      <c r="AA36" s="64"/>
      <c r="AB36" s="64"/>
      <c r="AC36" s="64"/>
      <c r="AD36" s="64"/>
      <c r="AE36" s="64">
        <f>('Approp Data'!AI37/'Tax Rev Data'!AV36)*100</f>
        <v>17.654554573841441</v>
      </c>
      <c r="AF36" s="64">
        <f>('Approp Data'!AJ37/'Tax Rev Data'!AW36)*100</f>
        <v>16.571793152376554</v>
      </c>
      <c r="AG36" s="64">
        <f>('Approp Data'!AK37/'Tax Rev Data'!AX36)*100</f>
        <v>16.572511879729127</v>
      </c>
      <c r="AH36" s="64">
        <f>('Approp Data'!AL37/'Tax Rev Data'!AY36)*100</f>
        <v>15.634337032825989</v>
      </c>
      <c r="AI36" s="64">
        <f>('Approp Data'!AM37/'Tax Rev Data'!AZ36)*100</f>
        <v>15.748565984011719</v>
      </c>
      <c r="AJ36" s="64">
        <f>('Approp Data'!AN37/'Tax Rev Data'!BA36)*100</f>
        <v>14.942333936618205</v>
      </c>
      <c r="AK36" s="64">
        <f>('Approp Data'!AO37/'Tax Rev Data'!BB36)*100</f>
        <v>14.004777104205768</v>
      </c>
      <c r="AL36" s="64">
        <f>('Approp Data'!AP37/'Tax Rev Data'!BC36)*100</f>
        <v>14.05757103187875</v>
      </c>
      <c r="AM36" s="64">
        <f>('Approp Data'!AQ37/'Tax Rev Data'!BD36)*100</f>
        <v>13.760937311888791</v>
      </c>
      <c r="AN36" s="64">
        <f>('Approp Data'!AR37/'Tax Rev Data'!BE36)*100</f>
        <v>15.419517167824544</v>
      </c>
      <c r="AO36" s="64">
        <f>('Approp Data'!AS37/'Tax Rev Data'!BF36)*100</f>
        <v>15.33827790518222</v>
      </c>
      <c r="AP36" s="64">
        <f>('Approp Data'!AT37/'Tax Rev Data'!BG36)*100</f>
        <v>15.252192580436757</v>
      </c>
      <c r="AQ36" s="64">
        <f>('Approp Data'!AU37/'Tax Rev Data'!BH36)*100</f>
        <v>15.408576150117662</v>
      </c>
      <c r="AR36" s="64">
        <f>('Approp Data'!AV37/'Tax Rev Data'!BI36)*100</f>
        <v>14.675304518288106</v>
      </c>
      <c r="AS36" s="64">
        <f>('Approp Data'!AW37/'Tax Rev Data'!BJ36)*100</f>
        <v>13.150036976025731</v>
      </c>
      <c r="AT36" s="64">
        <f>('Approp Data'!AX37/'Tax Rev Data'!BK36)*100</f>
        <v>13.370512164250714</v>
      </c>
      <c r="AU36" s="64">
        <f>('Approp Data'!AY37/'Tax Rev Data'!BL36)*100</f>
        <v>12.259389686731085</v>
      </c>
      <c r="AV36" s="64">
        <f>('Approp Data'!BC37/'Tax Rev Data'!BM36)*100</f>
        <v>12.671779345872599</v>
      </c>
      <c r="AW36" s="64">
        <f>('Approp Data'!BG37/'Tax Rev Data'!BN36)*100</f>
        <v>13.684990755859449</v>
      </c>
      <c r="AX36" s="64">
        <f>('Approp Data'!BK37/'Tax Rev Data'!BO36)*100</f>
        <v>13.311456884561892</v>
      </c>
      <c r="AY36" s="64">
        <f>('Approp Data'!BQ37/'Tax Rev Data'!BP36)*100</f>
        <v>12.887518061671734</v>
      </c>
      <c r="AZ36" s="64">
        <f>('Approp Data'!BR37/'Tax Rev Data'!BQ36)*100</f>
        <v>12.614272405746831</v>
      </c>
      <c r="BA36" s="64">
        <f>('Approp Data'!BS37/'Tax Rev Data'!BR36)*100</f>
        <v>14.063569853349447</v>
      </c>
      <c r="BB36" s="64">
        <f>('Approp Data'!BT37/'Tax Rev Data'!BS36)*100</f>
        <v>13.922153321410946</v>
      </c>
      <c r="BC36" s="64">
        <f>('Approp Data'!BU37/'Tax Rev Data'!BT36)*100</f>
        <v>13.817159236087845</v>
      </c>
      <c r="BD36" s="64">
        <f>('Approp Data'!BV37/'Tax Rev Data'!BU36)*100</f>
        <v>13.148866273989073</v>
      </c>
      <c r="BE36" s="64">
        <f>('Approp Data'!BW37/'Tax Rev Data'!BV36)*100</f>
        <v>11.833041872524252</v>
      </c>
      <c r="BF36" s="64">
        <f>('Approp Data'!BX37/'Tax Rev Data'!BW36)*100</f>
        <v>12.303727397533057</v>
      </c>
      <c r="BG36" s="64">
        <f>('Approp Data'!BY37/'Tax Rev Data'!BX36)*100</f>
        <v>13.887623216038827</v>
      </c>
      <c r="BH36" s="95">
        <f t="shared" si="60"/>
        <v>15.419517167824544</v>
      </c>
      <c r="BI36" s="95">
        <f t="shared" si="61"/>
        <v>13.150036976025731</v>
      </c>
      <c r="BJ36" s="95">
        <f t="shared" si="62"/>
        <v>13.311456884561892</v>
      </c>
      <c r="BK36" s="100">
        <f t="shared" si="33"/>
        <v>7</v>
      </c>
      <c r="BL36" s="97">
        <f t="shared" si="34"/>
        <v>14</v>
      </c>
      <c r="BM36" s="130">
        <f t="shared" si="35"/>
        <v>10</v>
      </c>
      <c r="BN36" s="95">
        <f t="shared" si="93"/>
        <v>15.33827790518222</v>
      </c>
      <c r="BO36" s="95">
        <f t="shared" si="94"/>
        <v>13.370512164250714</v>
      </c>
      <c r="BP36" s="95">
        <f t="shared" si="95"/>
        <v>12.887518061671734</v>
      </c>
      <c r="BQ36" s="100">
        <f t="shared" si="96"/>
        <v>13</v>
      </c>
      <c r="BR36" s="97">
        <f t="shared" si="97"/>
        <v>16</v>
      </c>
      <c r="BS36" s="130">
        <f t="shared" si="98"/>
        <v>11</v>
      </c>
      <c r="BT36" s="95">
        <f t="shared" si="99"/>
        <v>15.252192580436757</v>
      </c>
      <c r="BU36" s="95">
        <f t="shared" si="100"/>
        <v>12.259389686731085</v>
      </c>
      <c r="BV36" s="95">
        <f t="shared" si="101"/>
        <v>12.614272405746831</v>
      </c>
      <c r="BW36" s="100">
        <f t="shared" si="45"/>
        <v>10</v>
      </c>
      <c r="BX36" s="97">
        <f t="shared" si="46"/>
        <v>16</v>
      </c>
      <c r="BY36" s="130">
        <f t="shared" si="47"/>
        <v>11</v>
      </c>
      <c r="BZ36" s="95">
        <f t="shared" si="48"/>
        <v>15.408576150117662</v>
      </c>
      <c r="CA36" s="95">
        <f t="shared" si="49"/>
        <v>12.671779345872599</v>
      </c>
      <c r="CB36" s="95">
        <f t="shared" si="50"/>
        <v>14.063569853349447</v>
      </c>
      <c r="CC36" s="100">
        <f t="shared" si="51"/>
        <v>9</v>
      </c>
      <c r="CD36" s="97">
        <f t="shared" si="52"/>
        <v>14</v>
      </c>
      <c r="CE36" s="130">
        <f t="shared" si="53"/>
        <v>7</v>
      </c>
      <c r="CF36" s="95">
        <f t="shared" si="54"/>
        <v>14.675304518288106</v>
      </c>
      <c r="CG36" s="95">
        <f t="shared" si="55"/>
        <v>13.684990755859449</v>
      </c>
      <c r="CH36" s="203">
        <f t="shared" si="56"/>
        <v>13.922153321410946</v>
      </c>
      <c r="CI36" s="100">
        <f t="shared" si="57"/>
        <v>10</v>
      </c>
      <c r="CJ36" s="97">
        <f t="shared" si="58"/>
        <v>13</v>
      </c>
      <c r="CK36" s="130">
        <f t="shared" si="59"/>
        <v>8</v>
      </c>
      <c r="CL36" s="95">
        <f t="shared" si="63"/>
        <v>13.150036976025731</v>
      </c>
      <c r="CM36" s="95">
        <f t="shared" si="64"/>
        <v>13.311456884561892</v>
      </c>
      <c r="CN36" s="203">
        <f t="shared" si="65"/>
        <v>13.817159236087845</v>
      </c>
      <c r="CO36" s="100">
        <f t="shared" si="66"/>
        <v>14</v>
      </c>
      <c r="CP36" s="97">
        <f t="shared" si="67"/>
        <v>10</v>
      </c>
      <c r="CQ36" s="130">
        <f t="shared" si="68"/>
        <v>9</v>
      </c>
      <c r="CR36" s="95">
        <f t="shared" si="69"/>
        <v>13.370512164250714</v>
      </c>
      <c r="CS36" s="95">
        <f t="shared" si="70"/>
        <v>12.887518061671734</v>
      </c>
      <c r="CT36" s="203">
        <f t="shared" si="71"/>
        <v>13.148866273989073</v>
      </c>
      <c r="CU36" s="100">
        <f t="shared" si="72"/>
        <v>16</v>
      </c>
      <c r="CV36" s="97">
        <f t="shared" si="73"/>
        <v>11</v>
      </c>
      <c r="CW36" s="130">
        <f t="shared" si="74"/>
        <v>10</v>
      </c>
      <c r="CX36" s="95">
        <f t="shared" si="75"/>
        <v>12.259389686731085</v>
      </c>
      <c r="CY36" s="95">
        <f t="shared" si="76"/>
        <v>12.614272405746831</v>
      </c>
      <c r="CZ36" s="203">
        <f t="shared" si="77"/>
        <v>11.833041872524252</v>
      </c>
      <c r="DA36" s="100">
        <f t="shared" si="78"/>
        <v>16</v>
      </c>
      <c r="DB36" s="97">
        <f t="shared" si="79"/>
        <v>11</v>
      </c>
      <c r="DC36" s="130">
        <f t="shared" si="80"/>
        <v>11</v>
      </c>
      <c r="DD36" s="95">
        <f t="shared" si="81"/>
        <v>12.671779345872599</v>
      </c>
      <c r="DE36" s="95">
        <f t="shared" si="82"/>
        <v>14.063569853349447</v>
      </c>
      <c r="DF36" s="203">
        <f t="shared" si="83"/>
        <v>12.303727397533057</v>
      </c>
      <c r="DG36" s="100">
        <f t="shared" si="84"/>
        <v>14</v>
      </c>
      <c r="DH36" s="97">
        <f t="shared" si="85"/>
        <v>7</v>
      </c>
      <c r="DI36" s="130">
        <f t="shared" si="86"/>
        <v>11</v>
      </c>
      <c r="DJ36" s="95">
        <f t="shared" si="87"/>
        <v>13.684990755859449</v>
      </c>
      <c r="DK36" s="95">
        <f t="shared" si="88"/>
        <v>13.922153321410946</v>
      </c>
      <c r="DL36" s="203">
        <f t="shared" si="89"/>
        <v>13.887623216038827</v>
      </c>
      <c r="DM36" s="100">
        <f t="shared" si="90"/>
        <v>13</v>
      </c>
      <c r="DN36" s="97">
        <f t="shared" si="91"/>
        <v>8</v>
      </c>
      <c r="DO36" s="130">
        <f t="shared" si="92"/>
        <v>7</v>
      </c>
    </row>
    <row r="37" spans="1:119">
      <c r="A37" s="12" t="s">
        <v>39</v>
      </c>
      <c r="B37" s="64">
        <f>('Approp Data'!F38/'Tax Rev Data'!S37)*100</f>
        <v>0</v>
      </c>
      <c r="C37" s="64"/>
      <c r="D37" s="64"/>
      <c r="E37" s="64"/>
      <c r="F37" s="64"/>
      <c r="G37" s="64"/>
      <c r="H37" s="64"/>
      <c r="I37" s="64"/>
      <c r="J37" s="64"/>
      <c r="K37" s="64"/>
      <c r="L37" s="64"/>
      <c r="M37" s="64"/>
      <c r="N37" s="64"/>
      <c r="O37" s="64"/>
      <c r="P37" s="64"/>
      <c r="Q37" s="64"/>
      <c r="R37" s="64"/>
      <c r="S37" s="64"/>
      <c r="T37" s="64"/>
      <c r="U37" s="64"/>
      <c r="V37" s="64"/>
      <c r="W37" s="64"/>
      <c r="X37" s="64"/>
      <c r="Y37" s="64"/>
      <c r="Z37" s="64"/>
      <c r="AA37" s="64"/>
      <c r="AB37" s="64"/>
      <c r="AC37" s="64"/>
      <c r="AD37" s="64"/>
      <c r="AE37" s="64">
        <f>('Approp Data'!AI38/'Tax Rev Data'!AV37)*100</f>
        <v>11.243230451771938</v>
      </c>
      <c r="AF37" s="64">
        <f>('Approp Data'!AJ38/'Tax Rev Data'!AW37)*100</f>
        <v>10.811327137366103</v>
      </c>
      <c r="AG37" s="64">
        <f>('Approp Data'!AK38/'Tax Rev Data'!AX37)*100</f>
        <v>9.6822850499587645</v>
      </c>
      <c r="AH37" s="64">
        <f>('Approp Data'!AL38/'Tax Rev Data'!AY37)*100</f>
        <v>9.7906897731409988</v>
      </c>
      <c r="AI37" s="64">
        <f>('Approp Data'!AM38/'Tax Rev Data'!AZ37)*100</f>
        <v>10.177242389644208</v>
      </c>
      <c r="AJ37" s="64">
        <f>('Approp Data'!AN38/'Tax Rev Data'!BA37)*100</f>
        <v>9.9108611306110816</v>
      </c>
      <c r="AK37" s="64">
        <f>('Approp Data'!AO38/'Tax Rev Data'!BB37)*100</f>
        <v>9.7101684966420105</v>
      </c>
      <c r="AL37" s="64">
        <f>('Approp Data'!AP38/'Tax Rev Data'!BC37)*100</f>
        <v>10.027554081825775</v>
      </c>
      <c r="AM37" s="64">
        <f>('Approp Data'!AQ38/'Tax Rev Data'!BD37)*100</f>
        <v>10.614071362351254</v>
      </c>
      <c r="AN37" s="64">
        <f>('Approp Data'!AR38/'Tax Rev Data'!BE37)*100</f>
        <v>10.812182901254868</v>
      </c>
      <c r="AO37" s="64">
        <f>('Approp Data'!AS38/'Tax Rev Data'!BF37)*100</f>
        <v>10.892558118431014</v>
      </c>
      <c r="AP37" s="64">
        <f>('Approp Data'!AT38/'Tax Rev Data'!BG37)*100</f>
        <v>10.375603191921124</v>
      </c>
      <c r="AQ37" s="64">
        <f>('Approp Data'!AU38/'Tax Rev Data'!BH37)*100</f>
        <v>10.159257639212438</v>
      </c>
      <c r="AR37" s="64">
        <f>('Approp Data'!AV38/'Tax Rev Data'!BI37)*100</f>
        <v>10.352876627550248</v>
      </c>
      <c r="AS37" s="64">
        <f>('Approp Data'!AW38/'Tax Rev Data'!BJ37)*100</f>
        <v>9.9388293579352407</v>
      </c>
      <c r="AT37" s="64">
        <f>('Approp Data'!AX38/'Tax Rev Data'!BK37)*100</f>
        <v>9.9869705037507099</v>
      </c>
      <c r="AU37" s="64">
        <f>('Approp Data'!AY38/'Tax Rev Data'!BL37)*100</f>
        <v>10.074965619112383</v>
      </c>
      <c r="AV37" s="64">
        <f>('Approp Data'!BC38/'Tax Rev Data'!BM37)*100</f>
        <v>9.5836571682670701</v>
      </c>
      <c r="AW37" s="64">
        <f>('Approp Data'!BG38/'Tax Rev Data'!BN37)*100</f>
        <v>9.8898967438160597</v>
      </c>
      <c r="AX37" s="64">
        <f>('Approp Data'!BK38/'Tax Rev Data'!BO37)*100</f>
        <v>7.8213739529412187</v>
      </c>
      <c r="AY37" s="64">
        <f>('Approp Data'!BQ38/'Tax Rev Data'!BP37)*100</f>
        <v>7.789391204340042</v>
      </c>
      <c r="AZ37" s="64">
        <f>('Approp Data'!BR38/'Tax Rev Data'!BQ37)*100</f>
        <v>8.4148673994661394</v>
      </c>
      <c r="BA37" s="64">
        <f>('Approp Data'!BS38/'Tax Rev Data'!BR37)*100</f>
        <v>8.1281273622410311</v>
      </c>
      <c r="BB37" s="64">
        <f>('Approp Data'!BT38/'Tax Rev Data'!BS37)*100</f>
        <v>8.5780035645408681</v>
      </c>
      <c r="BC37" s="64">
        <f>('Approp Data'!BU38/'Tax Rev Data'!BT37)*100</f>
        <v>8.4295717323917216</v>
      </c>
      <c r="BD37" s="64">
        <f>('Approp Data'!BV38/'Tax Rev Data'!BU37)*100</f>
        <v>7.9458388991695497</v>
      </c>
      <c r="BE37" s="64">
        <f>('Approp Data'!BW38/'Tax Rev Data'!BV37)*100</f>
        <v>7.6652325694965011</v>
      </c>
      <c r="BF37" s="64">
        <f>('Approp Data'!BX38/'Tax Rev Data'!BW37)*100</f>
        <v>7.9515263354884045</v>
      </c>
      <c r="BG37" s="64">
        <f>('Approp Data'!BY38/'Tax Rev Data'!BX37)*100</f>
        <v>8.7262377793041583</v>
      </c>
      <c r="BH37" s="95">
        <f t="shared" si="60"/>
        <v>10.812182901254868</v>
      </c>
      <c r="BI37" s="95">
        <f t="shared" si="61"/>
        <v>9.9388293579352407</v>
      </c>
      <c r="BJ37" s="95">
        <f t="shared" si="62"/>
        <v>7.8213739529412187</v>
      </c>
      <c r="BK37" s="100">
        <f t="shared" si="33"/>
        <v>28</v>
      </c>
      <c r="BL37" s="97">
        <f t="shared" si="34"/>
        <v>29</v>
      </c>
      <c r="BM37" s="130">
        <f t="shared" si="35"/>
        <v>32</v>
      </c>
      <c r="BN37" s="95">
        <f t="shared" si="93"/>
        <v>10.892558118431014</v>
      </c>
      <c r="BO37" s="95">
        <f t="shared" si="94"/>
        <v>9.9869705037507099</v>
      </c>
      <c r="BP37" s="95">
        <f t="shared" si="95"/>
        <v>7.789391204340042</v>
      </c>
      <c r="BQ37" s="100">
        <f t="shared" si="96"/>
        <v>28</v>
      </c>
      <c r="BR37" s="97">
        <f t="shared" si="97"/>
        <v>28</v>
      </c>
      <c r="BS37" s="130">
        <f t="shared" si="98"/>
        <v>32</v>
      </c>
      <c r="BT37" s="95">
        <f t="shared" si="99"/>
        <v>10.375603191921124</v>
      </c>
      <c r="BU37" s="95">
        <f t="shared" si="100"/>
        <v>10.074965619112383</v>
      </c>
      <c r="BV37" s="95">
        <f t="shared" si="101"/>
        <v>8.4148673994661394</v>
      </c>
      <c r="BW37" s="100">
        <f t="shared" si="45"/>
        <v>30</v>
      </c>
      <c r="BX37" s="97">
        <f t="shared" si="46"/>
        <v>29</v>
      </c>
      <c r="BY37" s="130">
        <f t="shared" si="47"/>
        <v>29</v>
      </c>
      <c r="BZ37" s="95">
        <f t="shared" si="48"/>
        <v>10.159257639212438</v>
      </c>
      <c r="CA37" s="95">
        <f t="shared" si="49"/>
        <v>9.5836571682670701</v>
      </c>
      <c r="CB37" s="95">
        <f t="shared" si="50"/>
        <v>8.1281273622410311</v>
      </c>
      <c r="CC37" s="100">
        <f t="shared" si="51"/>
        <v>31</v>
      </c>
      <c r="CD37" s="97">
        <f t="shared" si="52"/>
        <v>30</v>
      </c>
      <c r="CE37" s="130">
        <f t="shared" si="53"/>
        <v>31</v>
      </c>
      <c r="CF37" s="95">
        <f t="shared" si="54"/>
        <v>10.352876627550248</v>
      </c>
      <c r="CG37" s="95">
        <f t="shared" si="55"/>
        <v>9.8898967438160597</v>
      </c>
      <c r="CH37" s="203">
        <f t="shared" si="56"/>
        <v>8.5780035645408681</v>
      </c>
      <c r="CI37" s="100">
        <f t="shared" si="57"/>
        <v>26</v>
      </c>
      <c r="CJ37" s="97">
        <f t="shared" si="58"/>
        <v>30</v>
      </c>
      <c r="CK37" s="130">
        <f t="shared" si="59"/>
        <v>31</v>
      </c>
      <c r="CL37" s="95">
        <f t="shared" si="63"/>
        <v>9.9388293579352407</v>
      </c>
      <c r="CM37" s="95">
        <f t="shared" si="64"/>
        <v>7.8213739529412187</v>
      </c>
      <c r="CN37" s="203">
        <f t="shared" si="65"/>
        <v>8.4295717323917216</v>
      </c>
      <c r="CO37" s="100">
        <f t="shared" si="66"/>
        <v>29</v>
      </c>
      <c r="CP37" s="97">
        <f t="shared" si="67"/>
        <v>32</v>
      </c>
      <c r="CQ37" s="130">
        <f t="shared" si="68"/>
        <v>31</v>
      </c>
      <c r="CR37" s="95">
        <f t="shared" si="69"/>
        <v>9.9869705037507099</v>
      </c>
      <c r="CS37" s="95">
        <f t="shared" si="70"/>
        <v>7.789391204340042</v>
      </c>
      <c r="CT37" s="203">
        <f t="shared" si="71"/>
        <v>7.9458388991695497</v>
      </c>
      <c r="CU37" s="100">
        <f t="shared" si="72"/>
        <v>28</v>
      </c>
      <c r="CV37" s="97">
        <f t="shared" si="73"/>
        <v>32</v>
      </c>
      <c r="CW37" s="130">
        <f t="shared" si="74"/>
        <v>32</v>
      </c>
      <c r="CX37" s="95">
        <f t="shared" si="75"/>
        <v>10.074965619112383</v>
      </c>
      <c r="CY37" s="95">
        <f t="shared" si="76"/>
        <v>8.4148673994661394</v>
      </c>
      <c r="CZ37" s="203">
        <f t="shared" si="77"/>
        <v>7.6652325694965011</v>
      </c>
      <c r="DA37" s="100">
        <f t="shared" si="78"/>
        <v>29</v>
      </c>
      <c r="DB37" s="97">
        <f t="shared" si="79"/>
        <v>29</v>
      </c>
      <c r="DC37" s="130">
        <f t="shared" si="80"/>
        <v>34</v>
      </c>
      <c r="DD37" s="95">
        <f t="shared" si="81"/>
        <v>9.5836571682670701</v>
      </c>
      <c r="DE37" s="95">
        <f t="shared" si="82"/>
        <v>8.1281273622410311</v>
      </c>
      <c r="DF37" s="203">
        <f t="shared" si="83"/>
        <v>7.9515263354884045</v>
      </c>
      <c r="DG37" s="100">
        <f t="shared" si="84"/>
        <v>30</v>
      </c>
      <c r="DH37" s="97">
        <f t="shared" si="85"/>
        <v>31</v>
      </c>
      <c r="DI37" s="130">
        <f t="shared" si="86"/>
        <v>32</v>
      </c>
      <c r="DJ37" s="95">
        <f t="shared" si="87"/>
        <v>9.8898967438160597</v>
      </c>
      <c r="DK37" s="95">
        <f t="shared" si="88"/>
        <v>8.5780035645408681</v>
      </c>
      <c r="DL37" s="203">
        <f t="shared" si="89"/>
        <v>8.7262377793041583</v>
      </c>
      <c r="DM37" s="100">
        <f t="shared" si="90"/>
        <v>30</v>
      </c>
      <c r="DN37" s="97">
        <f t="shared" si="91"/>
        <v>31</v>
      </c>
      <c r="DO37" s="130">
        <f t="shared" si="92"/>
        <v>28</v>
      </c>
    </row>
    <row r="38" spans="1:119">
      <c r="A38" s="21" t="s">
        <v>40</v>
      </c>
      <c r="B38" s="70">
        <f>('Approp Data'!F39/'Tax Rev Data'!S38)*100</f>
        <v>0</v>
      </c>
      <c r="C38" s="70"/>
      <c r="D38" s="70"/>
      <c r="E38" s="70"/>
      <c r="F38" s="70"/>
      <c r="G38" s="70"/>
      <c r="H38" s="70"/>
      <c r="I38" s="70"/>
      <c r="J38" s="70"/>
      <c r="K38" s="70"/>
      <c r="L38" s="70"/>
      <c r="M38" s="70"/>
      <c r="N38" s="70"/>
      <c r="O38" s="70"/>
      <c r="P38" s="70"/>
      <c r="Q38" s="70"/>
      <c r="R38" s="70"/>
      <c r="S38" s="70"/>
      <c r="T38" s="70"/>
      <c r="U38" s="70"/>
      <c r="V38" s="70"/>
      <c r="W38" s="70"/>
      <c r="X38" s="70"/>
      <c r="Y38" s="70"/>
      <c r="Z38" s="70"/>
      <c r="AA38" s="70"/>
      <c r="AB38" s="70"/>
      <c r="AC38" s="70"/>
      <c r="AD38" s="70"/>
      <c r="AE38" s="70">
        <f>('Approp Data'!AI39/'Tax Rev Data'!AV38)*100</f>
        <v>18.911056787975149</v>
      </c>
      <c r="AF38" s="70">
        <f>('Approp Data'!AJ39/'Tax Rev Data'!AW38)*100</f>
        <v>18.847368269903672</v>
      </c>
      <c r="AG38" s="70">
        <f>('Approp Data'!AK39/'Tax Rev Data'!AX38)*100</f>
        <v>17.483347872246906</v>
      </c>
      <c r="AH38" s="70">
        <f>('Approp Data'!AL39/'Tax Rev Data'!AY38)*100</f>
        <v>19.40845176047096</v>
      </c>
      <c r="AI38" s="70">
        <f>('Approp Data'!AM39/'Tax Rev Data'!AZ38)*100</f>
        <v>19.00516810412773</v>
      </c>
      <c r="AJ38" s="70">
        <f>('Approp Data'!AN39/'Tax Rev Data'!BA38)*100</f>
        <v>17.874833541158687</v>
      </c>
      <c r="AK38" s="70">
        <f>('Approp Data'!AO39/'Tax Rev Data'!BB38)*100</f>
        <v>16.326795338640391</v>
      </c>
      <c r="AL38" s="70">
        <f>('Approp Data'!AP39/'Tax Rev Data'!BC38)*100</f>
        <v>17.213250078851917</v>
      </c>
      <c r="AM38" s="70">
        <f>('Approp Data'!AQ39/'Tax Rev Data'!BD38)*100</f>
        <v>15.72386239817361</v>
      </c>
      <c r="AN38" s="70">
        <f>('Approp Data'!AR39/'Tax Rev Data'!BE38)*100</f>
        <v>14.401685683078775</v>
      </c>
      <c r="AO38" s="70">
        <f>('Approp Data'!AS39/'Tax Rev Data'!BF38)*100</f>
        <v>17.539989875749495</v>
      </c>
      <c r="AP38" s="70">
        <f>('Approp Data'!AT39/'Tax Rev Data'!BG38)*100</f>
        <v>16.319545431391592</v>
      </c>
      <c r="AQ38" s="70">
        <f>('Approp Data'!AU39/'Tax Rev Data'!BH38)*100</f>
        <v>14.463156334792465</v>
      </c>
      <c r="AR38" s="70">
        <f>('Approp Data'!AV39/'Tax Rev Data'!BI38)*100</f>
        <v>14.442267334848585</v>
      </c>
      <c r="AS38" s="70">
        <f>('Approp Data'!AW39/'Tax Rev Data'!BJ38)*100</f>
        <v>13.048937937715783</v>
      </c>
      <c r="AT38" s="70">
        <f>('Approp Data'!AX39/'Tax Rev Data'!BK38)*100</f>
        <v>14.345412549565701</v>
      </c>
      <c r="AU38" s="70">
        <f>('Approp Data'!AY39/'Tax Rev Data'!BL38)*100</f>
        <v>13.611256285753374</v>
      </c>
      <c r="AV38" s="70">
        <f>('Approp Data'!BC39/'Tax Rev Data'!BM38)*100</f>
        <v>11.139911745868629</v>
      </c>
      <c r="AW38" s="70">
        <f>('Approp Data'!BG39/'Tax Rev Data'!BN38)*100</f>
        <v>16.26219928203675</v>
      </c>
      <c r="AX38" s="70">
        <f>('Approp Data'!BK39/'Tax Rev Data'!BO38)*100</f>
        <v>13.728345837511885</v>
      </c>
      <c r="AY38" s="70">
        <f>('Approp Data'!BQ39/'Tax Rev Data'!BP38)*100</f>
        <v>16.641879340179848</v>
      </c>
      <c r="AZ38" s="70">
        <f>('Approp Data'!BR39/'Tax Rev Data'!BQ38)*100</f>
        <v>16.132707948660006</v>
      </c>
      <c r="BA38" s="70">
        <f>('Approp Data'!BS39/'Tax Rev Data'!BR38)*100</f>
        <v>16.516771811448947</v>
      </c>
      <c r="BB38" s="70">
        <f>('Approp Data'!BT39/'Tax Rev Data'!BS38)*100</f>
        <v>17.788280172115623</v>
      </c>
      <c r="BC38" s="70">
        <f>('Approp Data'!BU39/'Tax Rev Data'!BT38)*100</f>
        <v>19.970871762070271</v>
      </c>
      <c r="BD38" s="70">
        <f>('Approp Data'!BV39/'Tax Rev Data'!BU38)*100</f>
        <v>22.658282986268983</v>
      </c>
      <c r="BE38" s="70">
        <f>('Approp Data'!BW39/'Tax Rev Data'!BV38)*100</f>
        <v>20.9425833010867</v>
      </c>
      <c r="BF38" s="70">
        <f>('Approp Data'!BX39/'Tax Rev Data'!BW38)*100</f>
        <v>18.46838178162357</v>
      </c>
      <c r="BG38" s="70">
        <f>('Approp Data'!BY39/'Tax Rev Data'!BX38)*100</f>
        <v>19.783259042230341</v>
      </c>
      <c r="BH38" s="96">
        <f t="shared" si="60"/>
        <v>14.401685683078775</v>
      </c>
      <c r="BI38" s="96">
        <f t="shared" si="61"/>
        <v>13.048937937715783</v>
      </c>
      <c r="BJ38" s="96">
        <f t="shared" si="62"/>
        <v>13.728345837511885</v>
      </c>
      <c r="BK38" s="101">
        <f t="shared" si="33"/>
        <v>11</v>
      </c>
      <c r="BL38" s="98">
        <f t="shared" si="34"/>
        <v>16</v>
      </c>
      <c r="BM38" s="131">
        <f t="shared" si="35"/>
        <v>9</v>
      </c>
      <c r="BN38" s="96">
        <f t="shared" si="93"/>
        <v>17.539989875749495</v>
      </c>
      <c r="BO38" s="96">
        <f t="shared" si="94"/>
        <v>14.345412549565701</v>
      </c>
      <c r="BP38" s="96">
        <f t="shared" si="95"/>
        <v>16.641879340179848</v>
      </c>
      <c r="BQ38" s="101">
        <f t="shared" si="96"/>
        <v>4</v>
      </c>
      <c r="BR38" s="98">
        <f t="shared" si="97"/>
        <v>11</v>
      </c>
      <c r="BS38" s="131">
        <f t="shared" si="98"/>
        <v>1</v>
      </c>
      <c r="BT38" s="132">
        <f t="shared" si="99"/>
        <v>16.319545431391592</v>
      </c>
      <c r="BU38" s="96">
        <f t="shared" si="100"/>
        <v>13.611256285753374</v>
      </c>
      <c r="BV38" s="133">
        <f t="shared" si="101"/>
        <v>16.132707948660006</v>
      </c>
      <c r="BW38" s="101">
        <f t="shared" si="45"/>
        <v>6</v>
      </c>
      <c r="BX38" s="98">
        <f t="shared" si="46"/>
        <v>10</v>
      </c>
      <c r="BY38" s="131">
        <f t="shared" si="47"/>
        <v>2</v>
      </c>
      <c r="BZ38" s="132">
        <f t="shared" si="48"/>
        <v>14.463156334792465</v>
      </c>
      <c r="CA38" s="96">
        <f t="shared" si="49"/>
        <v>11.139911745868629</v>
      </c>
      <c r="CB38" s="133">
        <f t="shared" si="50"/>
        <v>16.516771811448947</v>
      </c>
      <c r="CC38" s="101">
        <f t="shared" si="51"/>
        <v>12</v>
      </c>
      <c r="CD38" s="98">
        <f t="shared" si="52"/>
        <v>19</v>
      </c>
      <c r="CE38" s="131">
        <f t="shared" si="53"/>
        <v>1</v>
      </c>
      <c r="CF38" s="132">
        <f t="shared" si="54"/>
        <v>14.442267334848585</v>
      </c>
      <c r="CG38" s="96">
        <f t="shared" si="55"/>
        <v>16.26219928203675</v>
      </c>
      <c r="CH38" s="133">
        <f t="shared" si="56"/>
        <v>17.788280172115623</v>
      </c>
      <c r="CI38" s="101">
        <f t="shared" si="57"/>
        <v>11</v>
      </c>
      <c r="CJ38" s="98">
        <f t="shared" si="58"/>
        <v>6</v>
      </c>
      <c r="CK38" s="131">
        <f t="shared" si="59"/>
        <v>2</v>
      </c>
      <c r="CL38" s="132">
        <f t="shared" si="63"/>
        <v>13.048937937715783</v>
      </c>
      <c r="CM38" s="96">
        <f t="shared" si="64"/>
        <v>13.728345837511885</v>
      </c>
      <c r="CN38" s="133">
        <f t="shared" si="65"/>
        <v>19.970871762070271</v>
      </c>
      <c r="CO38" s="101">
        <f t="shared" si="66"/>
        <v>16</v>
      </c>
      <c r="CP38" s="98">
        <f t="shared" si="67"/>
        <v>9</v>
      </c>
      <c r="CQ38" s="131">
        <f t="shared" si="68"/>
        <v>2</v>
      </c>
      <c r="CR38" s="132">
        <f t="shared" si="69"/>
        <v>14.345412549565701</v>
      </c>
      <c r="CS38" s="96">
        <f t="shared" si="70"/>
        <v>16.641879340179848</v>
      </c>
      <c r="CT38" s="133">
        <f t="shared" si="71"/>
        <v>22.658282986268983</v>
      </c>
      <c r="CU38" s="101">
        <f t="shared" si="72"/>
        <v>11</v>
      </c>
      <c r="CV38" s="98">
        <f t="shared" si="73"/>
        <v>1</v>
      </c>
      <c r="CW38" s="131">
        <f t="shared" si="74"/>
        <v>2</v>
      </c>
      <c r="CX38" s="132">
        <f t="shared" si="75"/>
        <v>13.611256285753374</v>
      </c>
      <c r="CY38" s="96">
        <f t="shared" si="76"/>
        <v>16.132707948660006</v>
      </c>
      <c r="CZ38" s="133">
        <f t="shared" si="77"/>
        <v>20.9425833010867</v>
      </c>
      <c r="DA38" s="101">
        <f t="shared" si="78"/>
        <v>10</v>
      </c>
      <c r="DB38" s="98">
        <f t="shared" si="79"/>
        <v>2</v>
      </c>
      <c r="DC38" s="131">
        <f t="shared" si="80"/>
        <v>2</v>
      </c>
      <c r="DD38" s="132">
        <f t="shared" si="81"/>
        <v>11.139911745868629</v>
      </c>
      <c r="DE38" s="96">
        <f t="shared" si="82"/>
        <v>16.516771811448947</v>
      </c>
      <c r="DF38" s="133">
        <f t="shared" si="83"/>
        <v>18.46838178162357</v>
      </c>
      <c r="DG38" s="101">
        <f t="shared" si="84"/>
        <v>19</v>
      </c>
      <c r="DH38" s="98">
        <f t="shared" si="85"/>
        <v>1</v>
      </c>
      <c r="DI38" s="131">
        <f t="shared" si="86"/>
        <v>1</v>
      </c>
      <c r="DJ38" s="132">
        <f t="shared" si="87"/>
        <v>16.26219928203675</v>
      </c>
      <c r="DK38" s="96">
        <f t="shared" si="88"/>
        <v>17.788280172115623</v>
      </c>
      <c r="DL38" s="133">
        <f t="shared" si="89"/>
        <v>19.783259042230341</v>
      </c>
      <c r="DM38" s="101">
        <f t="shared" si="90"/>
        <v>6</v>
      </c>
      <c r="DN38" s="98">
        <f t="shared" si="91"/>
        <v>2</v>
      </c>
      <c r="DO38" s="131">
        <f t="shared" si="92"/>
        <v>2</v>
      </c>
    </row>
    <row r="39" spans="1:119">
      <c r="A39" s="50" t="s">
        <v>41</v>
      </c>
      <c r="B39" s="69">
        <f>('Approp Data'!F40/'Tax Rev Data'!S39)*100</f>
        <v>0</v>
      </c>
      <c r="C39" s="69"/>
      <c r="D39" s="69"/>
      <c r="E39" s="69"/>
      <c r="F39" s="69"/>
      <c r="G39" s="69"/>
      <c r="H39" s="69"/>
      <c r="I39" s="69"/>
      <c r="J39" s="69"/>
      <c r="K39" s="69"/>
      <c r="L39" s="69"/>
      <c r="M39" s="69"/>
      <c r="N39" s="69"/>
      <c r="O39" s="69"/>
      <c r="P39" s="69"/>
      <c r="Q39" s="69"/>
      <c r="R39" s="69"/>
      <c r="S39" s="69"/>
      <c r="T39" s="69"/>
      <c r="U39" s="69"/>
      <c r="V39" s="69"/>
      <c r="W39" s="69"/>
      <c r="X39" s="69"/>
      <c r="Y39" s="69"/>
      <c r="Z39" s="69"/>
      <c r="AA39" s="69"/>
      <c r="AB39" s="69"/>
      <c r="AC39" s="69"/>
      <c r="AD39" s="69"/>
      <c r="AE39" s="69">
        <f>('Approp Data'!AI40/'Tax Rev Data'!AV39)*100</f>
        <v>13.224329237951563</v>
      </c>
      <c r="AF39" s="69">
        <f>('Approp Data'!AJ40/'Tax Rev Data'!AW39)*100</f>
        <v>12.647701478204318</v>
      </c>
      <c r="AG39" s="69">
        <f>('Approp Data'!AK40/'Tax Rev Data'!AX39)*100</f>
        <v>12.078595298061941</v>
      </c>
      <c r="AH39" s="69">
        <f>('Approp Data'!AL40/'Tax Rev Data'!AY39)*100</f>
        <v>11.536329126486576</v>
      </c>
      <c r="AI39" s="69">
        <f>('Approp Data'!AM40/'Tax Rev Data'!AZ39)*100</f>
        <v>11.399797106742266</v>
      </c>
      <c r="AJ39" s="69">
        <f>('Approp Data'!AN40/'Tax Rev Data'!BA39)*100</f>
        <v>11.289566488970863</v>
      </c>
      <c r="AK39" s="69">
        <f>('Approp Data'!AO40/'Tax Rev Data'!BB39)*100</f>
        <v>11.295555189203455</v>
      </c>
      <c r="AL39" s="69">
        <f>('Approp Data'!AP40/'Tax Rev Data'!BC39)*100</f>
        <v>11.439407581210133</v>
      </c>
      <c r="AM39" s="69">
        <f>('Approp Data'!AQ40/'Tax Rev Data'!BD39)*100</f>
        <v>11.394632477155222</v>
      </c>
      <c r="AN39" s="69">
        <f>('Approp Data'!AR40/'Tax Rev Data'!BE39)*100</f>
        <v>11.617050307427162</v>
      </c>
      <c r="AO39" s="69">
        <f>('Approp Data'!AS40/'Tax Rev Data'!BF39)*100</f>
        <v>11.383841005122369</v>
      </c>
      <c r="AP39" s="69">
        <f>('Approp Data'!AT40/'Tax Rev Data'!BG39)*100</f>
        <v>10.7361005860313</v>
      </c>
      <c r="AQ39" s="69">
        <f>('Approp Data'!AU40/'Tax Rev Data'!BH39)*100</f>
        <v>10.233487798035487</v>
      </c>
      <c r="AR39" s="69">
        <f>('Approp Data'!AV40/'Tax Rev Data'!BI39)*100</f>
        <v>9.8729754187618557</v>
      </c>
      <c r="AS39" s="69">
        <f>('Approp Data'!AW40/'Tax Rev Data'!BJ39)*100</f>
        <v>9.7074739541408324</v>
      </c>
      <c r="AT39" s="69">
        <f>('Approp Data'!AX40/'Tax Rev Data'!BK39)*100</f>
        <v>9.8091661475911049</v>
      </c>
      <c r="AU39" s="69">
        <f>('Approp Data'!AY40/'Tax Rev Data'!BL39)*100</f>
        <v>9.4889688738308298</v>
      </c>
      <c r="AV39" s="69">
        <f>('Approp Data'!BC40/'Tax Rev Data'!BM39)*100</f>
        <v>9.6268559846082944</v>
      </c>
      <c r="AW39" s="69">
        <f>('Approp Data'!BG40/'Tax Rev Data'!BN39)*100</f>
        <v>9.8716015839109428</v>
      </c>
      <c r="AX39" s="69">
        <f>('Approp Data'!BK40/'Tax Rev Data'!BO39)*100</f>
        <v>9.1562334544451485</v>
      </c>
      <c r="AY39" s="64">
        <f>('Approp Data'!BQ40/'Tax Rev Data'!BP39)*100</f>
        <v>8.5272080844407814</v>
      </c>
      <c r="AZ39" s="64">
        <f>('Approp Data'!BR40/'Tax Rev Data'!BQ39)*100</f>
        <v>8.63589851026952</v>
      </c>
      <c r="BA39" s="64">
        <f>('Approp Data'!BS40/'Tax Rev Data'!BR39)*100</f>
        <v>9.210635082963984</v>
      </c>
      <c r="BB39" s="64">
        <f>('Approp Data'!BT40/'Tax Rev Data'!BS39)*100</f>
        <v>7.0026373414041219</v>
      </c>
      <c r="BC39" s="64">
        <f>('Approp Data'!BU40/'Tax Rev Data'!BT39)*100</f>
        <v>9.0402008873838877</v>
      </c>
      <c r="BD39" s="64">
        <f>('Approp Data'!BV40/'Tax Rev Data'!BU39)*100</f>
        <v>8.6203273289570106</v>
      </c>
      <c r="BE39" s="64">
        <f>('Approp Data'!BW40/'Tax Rev Data'!BV39)*100</f>
        <v>8.436565399300493</v>
      </c>
      <c r="BF39" s="64">
        <f>('Approp Data'!BX40/'Tax Rev Data'!BW39)*100</f>
        <v>8.388623509726548</v>
      </c>
      <c r="BG39" s="64">
        <f>('Approp Data'!BY40/'Tax Rev Data'!BX39)*100</f>
        <v>8.633041038657959</v>
      </c>
      <c r="BH39" s="95"/>
      <c r="BI39" s="95"/>
      <c r="BJ39" s="95"/>
      <c r="BK39" s="100"/>
      <c r="BL39" s="97"/>
      <c r="BM39" s="130"/>
      <c r="BN39" s="95"/>
      <c r="BO39" s="95"/>
      <c r="BP39" s="95"/>
      <c r="BQ39" s="100"/>
      <c r="BR39" s="97"/>
      <c r="BS39" s="130"/>
      <c r="BT39" s="95"/>
      <c r="BU39" s="95"/>
      <c r="BV39" s="95"/>
      <c r="BW39" s="100"/>
      <c r="BX39" s="97"/>
      <c r="BY39" s="130"/>
      <c r="BZ39" s="95"/>
      <c r="CA39" s="95"/>
      <c r="CB39" s="95"/>
      <c r="CC39" s="100"/>
      <c r="CD39" s="97"/>
      <c r="CE39" s="130"/>
      <c r="CF39" s="95"/>
      <c r="CG39" s="95"/>
      <c r="CH39" s="203"/>
      <c r="CI39" s="100"/>
      <c r="CJ39" s="97"/>
      <c r="CK39" s="130"/>
      <c r="CL39" s="95"/>
      <c r="CM39" s="95"/>
      <c r="CN39" s="203"/>
      <c r="CO39" s="100"/>
      <c r="CP39" s="97"/>
      <c r="CQ39" s="130"/>
      <c r="CR39" s="95"/>
      <c r="CS39" s="95"/>
      <c r="CT39" s="203"/>
      <c r="CU39" s="100"/>
      <c r="CV39" s="97"/>
      <c r="CW39" s="130"/>
      <c r="CX39" s="95"/>
      <c r="CY39" s="95"/>
      <c r="CZ39" s="203"/>
      <c r="DA39" s="100"/>
      <c r="DB39" s="97"/>
      <c r="DC39" s="130"/>
      <c r="DD39" s="95"/>
      <c r="DE39" s="95"/>
      <c r="DF39" s="203"/>
      <c r="DG39" s="100"/>
      <c r="DH39" s="97"/>
      <c r="DI39" s="130"/>
      <c r="DJ39" s="95"/>
      <c r="DK39" s="95"/>
      <c r="DL39" s="203"/>
      <c r="DM39" s="100"/>
      <c r="DN39" s="97"/>
      <c r="DO39" s="130"/>
    </row>
    <row r="40" spans="1:119">
      <c r="A40" s="50"/>
      <c r="B40" s="69" t="e">
        <f>('Approp Data'!F41/'Tax Rev Data'!S40)*100</f>
        <v>#DIV/0!</v>
      </c>
      <c r="C40" s="69"/>
      <c r="D40" s="69"/>
      <c r="E40" s="69"/>
      <c r="F40" s="69"/>
      <c r="G40" s="69"/>
      <c r="H40" s="69"/>
      <c r="I40" s="69"/>
      <c r="J40" s="69"/>
      <c r="K40" s="69"/>
      <c r="L40" s="69"/>
      <c r="M40" s="69"/>
      <c r="N40" s="69"/>
      <c r="O40" s="69"/>
      <c r="P40" s="69"/>
      <c r="Q40" s="69"/>
      <c r="R40" s="69"/>
      <c r="S40" s="69"/>
      <c r="T40" s="69"/>
      <c r="U40" s="69"/>
      <c r="V40" s="69"/>
      <c r="W40" s="69"/>
      <c r="X40" s="69"/>
      <c r="Y40" s="69"/>
      <c r="Z40" s="69"/>
      <c r="AA40" s="69"/>
      <c r="AB40" s="69"/>
      <c r="AC40" s="69"/>
      <c r="AD40" s="69"/>
      <c r="AE40" s="69"/>
      <c r="AF40" s="69"/>
      <c r="AG40" s="69"/>
      <c r="AH40" s="69"/>
      <c r="AI40" s="69"/>
      <c r="AJ40" s="69"/>
      <c r="AK40" s="69"/>
      <c r="AL40" s="69"/>
      <c r="AM40" s="69"/>
      <c r="AN40" s="69"/>
      <c r="AO40" s="69"/>
      <c r="AP40" s="69"/>
      <c r="AQ40" s="69"/>
      <c r="AR40" s="69"/>
      <c r="AS40" s="69"/>
      <c r="AT40" s="69"/>
      <c r="AU40" s="69"/>
      <c r="AV40" s="69"/>
      <c r="AW40" s="69"/>
      <c r="AX40" s="69"/>
      <c r="AY40" s="64"/>
      <c r="AZ40" s="64"/>
      <c r="BA40" s="64"/>
      <c r="BB40" s="64"/>
      <c r="BC40" s="64"/>
      <c r="BD40" s="64"/>
      <c r="BE40" s="64"/>
      <c r="BF40" s="64"/>
      <c r="BG40" s="64"/>
      <c r="BH40" s="95"/>
      <c r="BI40" s="95"/>
      <c r="BJ40" s="95"/>
      <c r="BK40" s="100"/>
      <c r="BL40" s="97"/>
      <c r="BM40" s="130"/>
      <c r="BN40" s="95"/>
      <c r="BO40" s="95"/>
      <c r="BP40" s="95"/>
      <c r="BQ40" s="100"/>
      <c r="BR40" s="97"/>
      <c r="BS40" s="130"/>
      <c r="BT40" s="95"/>
      <c r="BU40" s="95"/>
      <c r="BV40" s="95"/>
      <c r="BW40" s="100"/>
      <c r="BX40" s="97"/>
      <c r="BY40" s="130"/>
      <c r="BZ40" s="95"/>
      <c r="CA40" s="95"/>
      <c r="CB40" s="95"/>
      <c r="CC40" s="100"/>
      <c r="CD40" s="97"/>
      <c r="CE40" s="130"/>
      <c r="CF40" s="95"/>
      <c r="CG40" s="95"/>
      <c r="CH40" s="203"/>
      <c r="CI40" s="100"/>
      <c r="CJ40" s="97"/>
      <c r="CK40" s="130"/>
      <c r="CL40" s="95"/>
      <c r="CM40" s="95"/>
      <c r="CN40" s="203"/>
      <c r="CO40" s="100"/>
      <c r="CP40" s="97"/>
      <c r="CQ40" s="130"/>
      <c r="CR40" s="95"/>
      <c r="CS40" s="95"/>
      <c r="CT40" s="203"/>
      <c r="CU40" s="100"/>
      <c r="CV40" s="97"/>
      <c r="CW40" s="130"/>
      <c r="CX40" s="95"/>
      <c r="CY40" s="95"/>
      <c r="CZ40" s="203"/>
      <c r="DA40" s="100"/>
      <c r="DB40" s="97"/>
      <c r="DC40" s="130"/>
      <c r="DD40" s="95"/>
      <c r="DE40" s="95"/>
      <c r="DF40" s="203"/>
      <c r="DG40" s="100"/>
      <c r="DH40" s="97"/>
      <c r="DI40" s="130"/>
      <c r="DJ40" s="95"/>
      <c r="DK40" s="95"/>
      <c r="DL40" s="203"/>
      <c r="DM40" s="100"/>
      <c r="DN40" s="97"/>
      <c r="DO40" s="130"/>
    </row>
    <row r="41" spans="1:119">
      <c r="A41" s="12" t="s">
        <v>42</v>
      </c>
      <c r="B41" s="64">
        <f>('Approp Data'!F42/'Tax Rev Data'!S41)*100</f>
        <v>0</v>
      </c>
      <c r="C41" s="64"/>
      <c r="D41" s="64"/>
      <c r="E41" s="64"/>
      <c r="F41" s="64"/>
      <c r="G41" s="64"/>
      <c r="H41" s="64"/>
      <c r="I41" s="64"/>
      <c r="J41" s="64"/>
      <c r="K41" s="64"/>
      <c r="L41" s="64"/>
      <c r="M41" s="64"/>
      <c r="N41" s="64"/>
      <c r="O41" s="64"/>
      <c r="P41" s="64"/>
      <c r="Q41" s="64"/>
      <c r="R41" s="64"/>
      <c r="S41" s="64"/>
      <c r="T41" s="64"/>
      <c r="U41" s="64"/>
      <c r="V41" s="64"/>
      <c r="W41" s="64"/>
      <c r="X41" s="64"/>
      <c r="Y41" s="64"/>
      <c r="Z41" s="64"/>
      <c r="AA41" s="64"/>
      <c r="AB41" s="64"/>
      <c r="AC41" s="64"/>
      <c r="AD41" s="64"/>
      <c r="AE41" s="64">
        <f>('Approp Data'!AI42/'Tax Rev Data'!AV41)*100</f>
        <v>12.850494691733575</v>
      </c>
      <c r="AF41" s="64">
        <f>('Approp Data'!AJ42/'Tax Rev Data'!AW41)*100</f>
        <v>12.393119303891664</v>
      </c>
      <c r="AG41" s="64">
        <f>('Approp Data'!AK42/'Tax Rev Data'!AX41)*100</f>
        <v>12.219867488740347</v>
      </c>
      <c r="AH41" s="64">
        <f>('Approp Data'!AL42/'Tax Rev Data'!AY41)*100</f>
        <v>11.996312912719986</v>
      </c>
      <c r="AI41" s="64">
        <f>('Approp Data'!AM42/'Tax Rev Data'!AZ41)*100</f>
        <v>12.106013779758046</v>
      </c>
      <c r="AJ41" s="64">
        <f>('Approp Data'!AN42/'Tax Rev Data'!BA41)*100</f>
        <v>12.13977813376912</v>
      </c>
      <c r="AK41" s="64">
        <f>('Approp Data'!AO42/'Tax Rev Data'!BB41)*100</f>
        <v>12.194797262534896</v>
      </c>
      <c r="AL41" s="64">
        <f>('Approp Data'!AP42/'Tax Rev Data'!BC41)*100</f>
        <v>12.134892674707771</v>
      </c>
      <c r="AM41" s="64">
        <f>('Approp Data'!AQ42/'Tax Rev Data'!BD41)*100</f>
        <v>11.934520989895079</v>
      </c>
      <c r="AN41" s="64">
        <f>('Approp Data'!AR42/'Tax Rev Data'!BE41)*100</f>
        <v>12.544947179572178</v>
      </c>
      <c r="AO41" s="64">
        <f>('Approp Data'!AS42/'Tax Rev Data'!BF41)*100</f>
        <v>12.297151464125958</v>
      </c>
      <c r="AP41" s="64">
        <f>('Approp Data'!AT42/'Tax Rev Data'!BG41)*100</f>
        <v>12.160977553579549</v>
      </c>
      <c r="AQ41" s="64">
        <f>('Approp Data'!AU42/'Tax Rev Data'!BH41)*100</f>
        <v>11.328401410769251</v>
      </c>
      <c r="AR41" s="64">
        <f>('Approp Data'!AV42/'Tax Rev Data'!BI41)*100</f>
        <v>9.9972273071972033</v>
      </c>
      <c r="AS41" s="64">
        <f>('Approp Data'!AW42/'Tax Rev Data'!BJ41)*100</f>
        <v>10.151882069013404</v>
      </c>
      <c r="AT41" s="64">
        <f>('Approp Data'!AX42/'Tax Rev Data'!BK41)*100</f>
        <v>9.8073553832451985</v>
      </c>
      <c r="AU41" s="64">
        <f>('Approp Data'!AY42/'Tax Rev Data'!BL41)*100</f>
        <v>8.6217750755087703</v>
      </c>
      <c r="AV41" s="64">
        <f>('Approp Data'!BC42/'Tax Rev Data'!BM41)*100</f>
        <v>10.280843921470044</v>
      </c>
      <c r="AW41" s="64">
        <f>('Approp Data'!BG42/'Tax Rev Data'!BN41)*100</f>
        <v>10.924828560793676</v>
      </c>
      <c r="AX41" s="64">
        <f>('Approp Data'!BK42/'Tax Rev Data'!BO41)*100</f>
        <v>12.212183916442079</v>
      </c>
      <c r="AY41" s="64">
        <f>('Approp Data'!BQ42/'Tax Rev Data'!BP41)*100</f>
        <v>9.837044547868123</v>
      </c>
      <c r="AZ41" s="64">
        <f>('Approp Data'!BR42/'Tax Rev Data'!BQ41)*100</f>
        <v>10.54615718015504</v>
      </c>
      <c r="BA41" s="64">
        <f>('Approp Data'!BS42/'Tax Rev Data'!BR41)*100</f>
        <v>12.615582708107267</v>
      </c>
      <c r="BB41" s="64">
        <f>('Approp Data'!BT42/'Tax Rev Data'!BS41)*100</f>
        <v>2.079678077957845</v>
      </c>
      <c r="BC41" s="64">
        <f>('Approp Data'!BU42/'Tax Rev Data'!BT41)*100</f>
        <v>12.379463290122013</v>
      </c>
      <c r="BD41" s="64">
        <f>('Approp Data'!BV42/'Tax Rev Data'!BU41)*100</f>
        <v>10.904141115323359</v>
      </c>
      <c r="BE41" s="64">
        <f>('Approp Data'!BW42/'Tax Rev Data'!BV41)*100</f>
        <v>10.676441212975295</v>
      </c>
      <c r="BF41" s="64">
        <f>('Approp Data'!BX42/'Tax Rev Data'!BW41)*100</f>
        <v>10.740210094799476</v>
      </c>
      <c r="BG41" s="64">
        <f>('Approp Data'!BY42/'Tax Rev Data'!BX41)*100</f>
        <v>10.549129913298389</v>
      </c>
      <c r="BH41" s="95">
        <f t="shared" ref="BH41:BH52" si="102">+AN41</f>
        <v>12.544947179572178</v>
      </c>
      <c r="BI41" s="95">
        <f t="shared" ref="BI41:BI52" si="103">+AS41</f>
        <v>10.151882069013404</v>
      </c>
      <c r="BJ41" s="95">
        <f t="shared" ref="BJ41:BJ52" si="104">+AX41</f>
        <v>12.212183916442079</v>
      </c>
      <c r="BK41" s="100">
        <f t="shared" si="33"/>
        <v>21</v>
      </c>
      <c r="BL41" s="97">
        <f t="shared" si="34"/>
        <v>26</v>
      </c>
      <c r="BM41" s="130">
        <f t="shared" si="35"/>
        <v>14</v>
      </c>
      <c r="BN41" s="95">
        <f>+AO41</f>
        <v>12.297151464125958</v>
      </c>
      <c r="BO41" s="95">
        <f>+AT41</f>
        <v>9.8073553832451985</v>
      </c>
      <c r="BP41" s="95">
        <f>+AY41</f>
        <v>9.837044547868123</v>
      </c>
      <c r="BQ41" s="100">
        <f>RANK(BN41,$BN$8:$BN$63)</f>
        <v>22</v>
      </c>
      <c r="BR41" s="97">
        <f>RANK(BO41,$BO$8:$BO$63)</f>
        <v>30</v>
      </c>
      <c r="BS41" s="130">
        <f>RANK(BP41,$BP$8:$BP$63)</f>
        <v>22</v>
      </c>
      <c r="BT41" s="95">
        <f>+AP41</f>
        <v>12.160977553579549</v>
      </c>
      <c r="BU41" s="95">
        <f>+AU41</f>
        <v>8.6217750755087703</v>
      </c>
      <c r="BV41" s="95">
        <f>+AZ41</f>
        <v>10.54615718015504</v>
      </c>
      <c r="BW41" s="100">
        <f t="shared" si="45"/>
        <v>22</v>
      </c>
      <c r="BX41" s="97">
        <f t="shared" si="46"/>
        <v>34</v>
      </c>
      <c r="BY41" s="130">
        <f t="shared" si="47"/>
        <v>17</v>
      </c>
      <c r="BZ41" s="95">
        <f t="shared" si="48"/>
        <v>11.328401410769251</v>
      </c>
      <c r="CA41" s="95">
        <f t="shared" si="49"/>
        <v>10.280843921470044</v>
      </c>
      <c r="CB41" s="95">
        <f t="shared" si="50"/>
        <v>12.615582708107267</v>
      </c>
      <c r="CC41" s="100">
        <f t="shared" si="51"/>
        <v>25</v>
      </c>
      <c r="CD41" s="97">
        <f t="shared" si="52"/>
        <v>27</v>
      </c>
      <c r="CE41" s="130">
        <f t="shared" si="53"/>
        <v>11</v>
      </c>
      <c r="CF41" s="95">
        <f t="shared" si="54"/>
        <v>9.9972273071972033</v>
      </c>
      <c r="CG41" s="95">
        <f t="shared" si="55"/>
        <v>10.924828560793676</v>
      </c>
      <c r="CH41" s="203">
        <f t="shared" si="56"/>
        <v>2.079678077957845</v>
      </c>
      <c r="CI41" s="100">
        <f t="shared" si="57"/>
        <v>28</v>
      </c>
      <c r="CJ41" s="97">
        <f t="shared" si="58"/>
        <v>23</v>
      </c>
      <c r="CK41" s="130">
        <f t="shared" si="59"/>
        <v>49</v>
      </c>
      <c r="CL41" s="95">
        <f t="shared" ref="CL41:CL52" si="105">+AS41</f>
        <v>10.151882069013404</v>
      </c>
      <c r="CM41" s="95">
        <f t="shared" ref="CM41:CM52" si="106">+AX41</f>
        <v>12.212183916442079</v>
      </c>
      <c r="CN41" s="203">
        <f t="shared" ref="CN41:CN52" si="107">+BC41</f>
        <v>12.379463290122013</v>
      </c>
      <c r="CO41" s="100">
        <f t="shared" ref="CO41:CO52" si="108">RANK(CL41,$CL$8:$CL$63)</f>
        <v>26</v>
      </c>
      <c r="CP41" s="97">
        <f t="shared" ref="CP41:CP52" si="109">RANK(CM41,$CM$8:$CM$63)</f>
        <v>14</v>
      </c>
      <c r="CQ41" s="130">
        <f t="shared" ref="CQ41:CQ52" si="110">RANK(CN41,$CN$8:$CN$63)</f>
        <v>13</v>
      </c>
      <c r="CR41" s="95">
        <f t="shared" ref="CR41:CR52" si="111">+AT41</f>
        <v>9.8073553832451985</v>
      </c>
      <c r="CS41" s="95">
        <f t="shared" ref="CS41:CS52" si="112">+AY41</f>
        <v>9.837044547868123</v>
      </c>
      <c r="CT41" s="203">
        <f t="shared" ref="CT41:CT52" si="113">+BD41</f>
        <v>10.904141115323359</v>
      </c>
      <c r="CU41" s="100">
        <f t="shared" ref="CU41:CU52" si="114">RANK(CR41,$CR$8:$CR$63)</f>
        <v>30</v>
      </c>
      <c r="CV41" s="97">
        <f t="shared" ref="CV41:CV52" si="115">RANK(CS41,$CS$8:$CS$63)</f>
        <v>22</v>
      </c>
      <c r="CW41" s="130">
        <f t="shared" ref="CW41:CW52" si="116">RANK(CT41,$CT$8:$CT$63)</f>
        <v>15</v>
      </c>
      <c r="CX41" s="95">
        <f t="shared" ref="CX41:CX52" si="117">+AU41</f>
        <v>8.6217750755087703</v>
      </c>
      <c r="CY41" s="95">
        <f t="shared" ref="CY41:CY52" si="118">+AZ41</f>
        <v>10.54615718015504</v>
      </c>
      <c r="CZ41" s="203">
        <f t="shared" ref="CZ41:CZ52" si="119">+BE41</f>
        <v>10.676441212975295</v>
      </c>
      <c r="DA41" s="100">
        <f t="shared" ref="DA41:DA52" si="120">RANK(CX41,$CX$8:$CX$63)</f>
        <v>34</v>
      </c>
      <c r="DB41" s="97">
        <f t="shared" ref="DB41:DB52" si="121">RANK(CY41,$CY$8:$CY$63)</f>
        <v>17</v>
      </c>
      <c r="DC41" s="130">
        <f t="shared" ref="DC41:DC52" si="122">RANK(CZ41,$CZ$8:$CZ$63)</f>
        <v>15</v>
      </c>
      <c r="DD41" s="95">
        <f t="shared" ref="DD41:DD52" si="123">+AV41</f>
        <v>10.280843921470044</v>
      </c>
      <c r="DE41" s="95">
        <f t="shared" ref="DE41:DE52" si="124">+BA41</f>
        <v>12.615582708107267</v>
      </c>
      <c r="DF41" s="203">
        <f t="shared" ref="DF41:DF52" si="125">+BF41</f>
        <v>10.740210094799476</v>
      </c>
      <c r="DG41" s="100">
        <f t="shared" ref="DG41:DG52" si="126">RANK(DD41,$DD$8:$DD$63)</f>
        <v>27</v>
      </c>
      <c r="DH41" s="97">
        <f t="shared" ref="DH41:DH52" si="127">RANK(DE41,$DE$8:$DE$63)</f>
        <v>11</v>
      </c>
      <c r="DI41" s="130">
        <f t="shared" ref="DI41:DI52" si="128">RANK(DF41,$DF$8:$DF$63)</f>
        <v>15</v>
      </c>
      <c r="DJ41" s="95">
        <f t="shared" ref="DJ41:DJ52" si="129">+AW41</f>
        <v>10.924828560793676</v>
      </c>
      <c r="DK41" s="95">
        <f t="shared" ref="DK41:DK52" si="130">+BB41</f>
        <v>2.079678077957845</v>
      </c>
      <c r="DL41" s="203">
        <f t="shared" ref="DL41:DL52" si="131">+BG41</f>
        <v>10.549129913298389</v>
      </c>
      <c r="DM41" s="100">
        <f t="shared" ref="DM41:DM52" si="132">RANK(DJ41,$DJ$8:$DJ$63)</f>
        <v>23</v>
      </c>
      <c r="DN41" s="97">
        <f t="shared" ref="DN41:DN52" si="133">RANK(DK41,$DK$8:$DK$63)</f>
        <v>49</v>
      </c>
      <c r="DO41" s="130">
        <f t="shared" ref="DO41:DO52" si="134">RANK(DL41,$DL$8:$DL$63)</f>
        <v>17</v>
      </c>
    </row>
    <row r="42" spans="1:119">
      <c r="A42" s="12" t="s">
        <v>43</v>
      </c>
      <c r="B42" s="64">
        <f>('Approp Data'!F43/'Tax Rev Data'!S42)*100</f>
        <v>0</v>
      </c>
      <c r="C42" s="64"/>
      <c r="D42" s="64"/>
      <c r="E42" s="64"/>
      <c r="F42" s="64"/>
      <c r="G42" s="64"/>
      <c r="H42" s="64"/>
      <c r="I42" s="64"/>
      <c r="J42" s="64"/>
      <c r="K42" s="64"/>
      <c r="L42" s="64"/>
      <c r="M42" s="64"/>
      <c r="N42" s="64"/>
      <c r="O42" s="64"/>
      <c r="P42" s="64"/>
      <c r="Q42" s="64"/>
      <c r="R42" s="64"/>
      <c r="S42" s="64"/>
      <c r="T42" s="64"/>
      <c r="U42" s="64"/>
      <c r="V42" s="64"/>
      <c r="W42" s="64"/>
      <c r="X42" s="64"/>
      <c r="Y42" s="64"/>
      <c r="Z42" s="64"/>
      <c r="AA42" s="64"/>
      <c r="AB42" s="64"/>
      <c r="AC42" s="64"/>
      <c r="AD42" s="64"/>
      <c r="AE42" s="64">
        <f>('Approp Data'!AI43/'Tax Rev Data'!AV42)*100</f>
        <v>12.876419672219669</v>
      </c>
      <c r="AF42" s="64">
        <f>('Approp Data'!AJ43/'Tax Rev Data'!AW42)*100</f>
        <v>13.276844001291051</v>
      </c>
      <c r="AG42" s="64">
        <f>('Approp Data'!AK43/'Tax Rev Data'!AX42)*100</f>
        <v>12.370042624413955</v>
      </c>
      <c r="AH42" s="64">
        <f>('Approp Data'!AL43/'Tax Rev Data'!AY42)*100</f>
        <v>12.145451146710569</v>
      </c>
      <c r="AI42" s="64">
        <f>('Approp Data'!AM43/'Tax Rev Data'!AZ42)*100</f>
        <v>12.233130351186336</v>
      </c>
      <c r="AJ42" s="64">
        <f>('Approp Data'!AN43/'Tax Rev Data'!BA42)*100</f>
        <v>11.995944990584388</v>
      </c>
      <c r="AK42" s="64">
        <f>('Approp Data'!AO43/'Tax Rev Data'!BB42)*100</f>
        <v>12.591536144175199</v>
      </c>
      <c r="AL42" s="64">
        <f>('Approp Data'!AP43/'Tax Rev Data'!BC42)*100</f>
        <v>12.599294356443567</v>
      </c>
      <c r="AM42" s="64">
        <f>('Approp Data'!AQ43/'Tax Rev Data'!BD42)*100</f>
        <v>12.699447455962792</v>
      </c>
      <c r="AN42" s="64">
        <f>('Approp Data'!AR43/'Tax Rev Data'!BE42)*100</f>
        <v>13.060577093220848</v>
      </c>
      <c r="AO42" s="64">
        <f>('Approp Data'!AS43/'Tax Rev Data'!BF42)*100</f>
        <v>13.005933970486023</v>
      </c>
      <c r="AP42" s="64">
        <f>('Approp Data'!AT43/'Tax Rev Data'!BG42)*100</f>
        <v>12.127877111986173</v>
      </c>
      <c r="AQ42" s="64">
        <f>('Approp Data'!AU43/'Tax Rev Data'!BH42)*100</f>
        <v>11.854333609032681</v>
      </c>
      <c r="AR42" s="64">
        <f>('Approp Data'!AV43/'Tax Rev Data'!BI42)*100</f>
        <v>11.128261014335175</v>
      </c>
      <c r="AS42" s="64">
        <f>('Approp Data'!AW43/'Tax Rev Data'!BJ42)*100</f>
        <v>10.689488742092406</v>
      </c>
      <c r="AT42" s="64">
        <f>('Approp Data'!AX43/'Tax Rev Data'!BK42)*100</f>
        <v>10.741938777673379</v>
      </c>
      <c r="AU42" s="64">
        <f>('Approp Data'!AY43/'Tax Rev Data'!BL42)*100</f>
        <v>10.422175474210016</v>
      </c>
      <c r="AV42" s="64">
        <f>('Approp Data'!BC43/'Tax Rev Data'!BM42)*100</f>
        <v>10.479059367164345</v>
      </c>
      <c r="AW42" s="64">
        <f>('Approp Data'!BG43/'Tax Rev Data'!BN42)*100</f>
        <v>11.34156463119038</v>
      </c>
      <c r="AX42" s="64">
        <f>('Approp Data'!BK43/'Tax Rev Data'!BO42)*100</f>
        <v>10.392494655726287</v>
      </c>
      <c r="AY42" s="64">
        <f>('Approp Data'!BQ43/'Tax Rev Data'!BP42)*100</f>
        <v>9.4927270945788909</v>
      </c>
      <c r="AZ42" s="64">
        <f>('Approp Data'!BR43/'Tax Rev Data'!BQ42)*100</f>
        <v>10.0154179993764</v>
      </c>
      <c r="BA42" s="64">
        <f>('Approp Data'!BS43/'Tax Rev Data'!BR42)*100</f>
        <v>9.9788502448601868</v>
      </c>
      <c r="BB42" s="64">
        <f>('Approp Data'!BT43/'Tax Rev Data'!BS42)*100</f>
        <v>10.082296879534933</v>
      </c>
      <c r="BC42" s="64">
        <f>('Approp Data'!BU43/'Tax Rev Data'!BT42)*100</f>
        <v>9.9237159879503913</v>
      </c>
      <c r="BD42" s="64">
        <f>('Approp Data'!BV43/'Tax Rev Data'!BU42)*100</f>
        <v>9.825876285301721</v>
      </c>
      <c r="BE42" s="64">
        <f>('Approp Data'!BW43/'Tax Rev Data'!BV42)*100</f>
        <v>9.5343366560849248</v>
      </c>
      <c r="BF42" s="64">
        <f>('Approp Data'!BX43/'Tax Rev Data'!BW42)*100</f>
        <v>9.1710898778501395</v>
      </c>
      <c r="BG42" s="64">
        <f>('Approp Data'!BY43/'Tax Rev Data'!BX42)*100</f>
        <v>7.9983564609716522</v>
      </c>
      <c r="BH42" s="95">
        <f t="shared" si="102"/>
        <v>13.060577093220848</v>
      </c>
      <c r="BI42" s="95">
        <f t="shared" si="103"/>
        <v>10.689488742092406</v>
      </c>
      <c r="BJ42" s="95">
        <f t="shared" si="104"/>
        <v>10.392494655726287</v>
      </c>
      <c r="BK42" s="100">
        <f t="shared" si="33"/>
        <v>17</v>
      </c>
      <c r="BL42" s="97">
        <f t="shared" si="34"/>
        <v>24</v>
      </c>
      <c r="BM42" s="130">
        <f t="shared" si="35"/>
        <v>22</v>
      </c>
      <c r="BN42" s="95">
        <f t="shared" ref="BN42:BN52" si="135">+AO42</f>
        <v>13.005933970486023</v>
      </c>
      <c r="BO42" s="95">
        <f t="shared" ref="BO42:BO52" si="136">+AT42</f>
        <v>10.741938777673379</v>
      </c>
      <c r="BP42" s="95">
        <f t="shared" ref="BP42:BP52" si="137">+AY42</f>
        <v>9.4927270945788909</v>
      </c>
      <c r="BQ42" s="100">
        <f t="shared" ref="BQ42:BQ52" si="138">RANK(BN42,$BN$8:$BN$63)</f>
        <v>20</v>
      </c>
      <c r="BR42" s="97">
        <f t="shared" ref="BR42:BR52" si="139">RANK(BO42,$BO$8:$BO$63)</f>
        <v>24</v>
      </c>
      <c r="BS42" s="130">
        <f t="shared" ref="BS42:BS52" si="140">RANK(BP42,$BP$8:$BP$63)</f>
        <v>24</v>
      </c>
      <c r="BT42" s="95">
        <f t="shared" ref="BT42:BT52" si="141">+AP42</f>
        <v>12.127877111986173</v>
      </c>
      <c r="BU42" s="95">
        <f t="shared" ref="BU42:BU52" si="142">+AU42</f>
        <v>10.422175474210016</v>
      </c>
      <c r="BV42" s="95">
        <f t="shared" ref="BV42:BV52" si="143">+AZ42</f>
        <v>10.0154179993764</v>
      </c>
      <c r="BW42" s="100">
        <f t="shared" si="45"/>
        <v>23</v>
      </c>
      <c r="BX42" s="97">
        <f t="shared" si="46"/>
        <v>24</v>
      </c>
      <c r="BY42" s="130">
        <f t="shared" si="47"/>
        <v>21</v>
      </c>
      <c r="BZ42" s="95">
        <f t="shared" si="48"/>
        <v>11.854333609032681</v>
      </c>
      <c r="CA42" s="95">
        <f t="shared" si="49"/>
        <v>10.479059367164345</v>
      </c>
      <c r="CB42" s="95">
        <f t="shared" si="50"/>
        <v>9.9788502448601868</v>
      </c>
      <c r="CC42" s="100">
        <f t="shared" si="51"/>
        <v>21</v>
      </c>
      <c r="CD42" s="97">
        <f t="shared" si="52"/>
        <v>23</v>
      </c>
      <c r="CE42" s="130">
        <f t="shared" si="53"/>
        <v>23</v>
      </c>
      <c r="CF42" s="95">
        <f t="shared" si="54"/>
        <v>11.128261014335175</v>
      </c>
      <c r="CG42" s="95">
        <f t="shared" si="55"/>
        <v>11.34156463119038</v>
      </c>
      <c r="CH42" s="203">
        <f t="shared" si="56"/>
        <v>10.082296879534933</v>
      </c>
      <c r="CI42" s="100">
        <f t="shared" si="57"/>
        <v>23</v>
      </c>
      <c r="CJ42" s="97">
        <f t="shared" si="58"/>
        <v>21</v>
      </c>
      <c r="CK42" s="130">
        <f t="shared" si="59"/>
        <v>19</v>
      </c>
      <c r="CL42" s="95">
        <f t="shared" si="105"/>
        <v>10.689488742092406</v>
      </c>
      <c r="CM42" s="95">
        <f t="shared" si="106"/>
        <v>10.392494655726287</v>
      </c>
      <c r="CN42" s="203">
        <f t="shared" si="107"/>
        <v>9.9237159879503913</v>
      </c>
      <c r="CO42" s="100">
        <f t="shared" si="108"/>
        <v>24</v>
      </c>
      <c r="CP42" s="97">
        <f t="shared" si="109"/>
        <v>22</v>
      </c>
      <c r="CQ42" s="130">
        <f t="shared" si="110"/>
        <v>22</v>
      </c>
      <c r="CR42" s="95">
        <f t="shared" si="111"/>
        <v>10.741938777673379</v>
      </c>
      <c r="CS42" s="95">
        <f t="shared" si="112"/>
        <v>9.4927270945788909</v>
      </c>
      <c r="CT42" s="203">
        <f t="shared" si="113"/>
        <v>9.825876285301721</v>
      </c>
      <c r="CU42" s="100">
        <f t="shared" si="114"/>
        <v>24</v>
      </c>
      <c r="CV42" s="97">
        <f t="shared" si="115"/>
        <v>24</v>
      </c>
      <c r="CW42" s="130">
        <f t="shared" si="116"/>
        <v>22</v>
      </c>
      <c r="CX42" s="95">
        <f t="shared" si="117"/>
        <v>10.422175474210016</v>
      </c>
      <c r="CY42" s="95">
        <f t="shared" si="118"/>
        <v>10.0154179993764</v>
      </c>
      <c r="CZ42" s="203">
        <f t="shared" si="119"/>
        <v>9.5343366560849248</v>
      </c>
      <c r="DA42" s="100">
        <f t="shared" si="120"/>
        <v>24</v>
      </c>
      <c r="DB42" s="97">
        <f t="shared" si="121"/>
        <v>21</v>
      </c>
      <c r="DC42" s="130">
        <f t="shared" si="122"/>
        <v>20</v>
      </c>
      <c r="DD42" s="95">
        <f t="shared" si="123"/>
        <v>10.479059367164345</v>
      </c>
      <c r="DE42" s="95">
        <f t="shared" si="124"/>
        <v>9.9788502448601868</v>
      </c>
      <c r="DF42" s="203">
        <f t="shared" si="125"/>
        <v>9.1710898778501395</v>
      </c>
      <c r="DG42" s="100">
        <f t="shared" si="126"/>
        <v>23</v>
      </c>
      <c r="DH42" s="97">
        <f t="shared" si="127"/>
        <v>23</v>
      </c>
      <c r="DI42" s="130">
        <f t="shared" si="128"/>
        <v>21</v>
      </c>
      <c r="DJ42" s="95">
        <f t="shared" si="129"/>
        <v>11.34156463119038</v>
      </c>
      <c r="DK42" s="95">
        <f t="shared" si="130"/>
        <v>10.082296879534933</v>
      </c>
      <c r="DL42" s="203">
        <f t="shared" si="131"/>
        <v>7.9983564609716522</v>
      </c>
      <c r="DM42" s="100">
        <f t="shared" si="132"/>
        <v>21</v>
      </c>
      <c r="DN42" s="97">
        <f t="shared" si="133"/>
        <v>19</v>
      </c>
      <c r="DO42" s="130">
        <f t="shared" si="134"/>
        <v>33</v>
      </c>
    </row>
    <row r="43" spans="1:119">
      <c r="A43" s="12" t="s">
        <v>44</v>
      </c>
      <c r="B43" s="64">
        <f>('Approp Data'!F44/'Tax Rev Data'!S43)*100</f>
        <v>0</v>
      </c>
      <c r="C43" s="64"/>
      <c r="D43" s="64"/>
      <c r="E43" s="64"/>
      <c r="F43" s="64"/>
      <c r="G43" s="64"/>
      <c r="H43" s="64"/>
      <c r="I43" s="64"/>
      <c r="J43" s="64"/>
      <c r="K43" s="64"/>
      <c r="L43" s="64"/>
      <c r="M43" s="64"/>
      <c r="N43" s="64"/>
      <c r="O43" s="64"/>
      <c r="P43" s="64"/>
      <c r="Q43" s="64"/>
      <c r="R43" s="64"/>
      <c r="S43" s="64"/>
      <c r="T43" s="64"/>
      <c r="U43" s="64"/>
      <c r="V43" s="64"/>
      <c r="W43" s="64"/>
      <c r="X43" s="64"/>
      <c r="Y43" s="64"/>
      <c r="Z43" s="64"/>
      <c r="AA43" s="64"/>
      <c r="AB43" s="64"/>
      <c r="AC43" s="64"/>
      <c r="AD43" s="64"/>
      <c r="AE43" s="64">
        <f>('Approp Data'!AI44/'Tax Rev Data'!AV43)*100</f>
        <v>16.777890104201806</v>
      </c>
      <c r="AF43" s="64">
        <f>('Approp Data'!AJ44/'Tax Rev Data'!AW43)*100</f>
        <v>16.043620773305307</v>
      </c>
      <c r="AG43" s="64">
        <f>('Approp Data'!AK44/'Tax Rev Data'!AX43)*100</f>
        <v>15.558401626941373</v>
      </c>
      <c r="AH43" s="64">
        <f>('Approp Data'!AL44/'Tax Rev Data'!AY43)*100</f>
        <v>15.307142526231834</v>
      </c>
      <c r="AI43" s="64">
        <f>('Approp Data'!AM44/'Tax Rev Data'!AZ43)*100</f>
        <v>16.022871092254544</v>
      </c>
      <c r="AJ43" s="64">
        <f>('Approp Data'!AN44/'Tax Rev Data'!BA43)*100</f>
        <v>15.972322397211924</v>
      </c>
      <c r="AK43" s="64">
        <f>('Approp Data'!AO44/'Tax Rev Data'!BB43)*100</f>
        <v>16.345277104926549</v>
      </c>
      <c r="AL43" s="64">
        <f>('Approp Data'!AP44/'Tax Rev Data'!BC43)*100</f>
        <v>16.926425297022035</v>
      </c>
      <c r="AM43" s="64">
        <f>('Approp Data'!AQ44/'Tax Rev Data'!BD43)*100</f>
        <v>16.414991801973002</v>
      </c>
      <c r="AN43" s="64">
        <f>('Approp Data'!AR44/'Tax Rev Data'!BE43)*100</f>
        <v>15.248566521541914</v>
      </c>
      <c r="AO43" s="64">
        <f>('Approp Data'!AS44/'Tax Rev Data'!BF43)*100</f>
        <v>15.377854606171365</v>
      </c>
      <c r="AP43" s="64">
        <f>('Approp Data'!AT44/'Tax Rev Data'!BG43)*100</f>
        <v>14.987480840353035</v>
      </c>
      <c r="AQ43" s="64">
        <f>('Approp Data'!AU44/'Tax Rev Data'!BH43)*100</f>
        <v>14.250785889316193</v>
      </c>
      <c r="AR43" s="64">
        <f>('Approp Data'!AV44/'Tax Rev Data'!BI43)*100</f>
        <v>13.496020178770756</v>
      </c>
      <c r="AS43" s="64">
        <f>('Approp Data'!AW44/'Tax Rev Data'!BJ43)*100</f>
        <v>13.146955995500495</v>
      </c>
      <c r="AT43" s="64">
        <f>('Approp Data'!AX44/'Tax Rev Data'!BK43)*100</f>
        <v>13.504755159084924</v>
      </c>
      <c r="AU43" s="64">
        <f>('Approp Data'!AY44/'Tax Rev Data'!BL43)*100</f>
        <v>13.264497483401506</v>
      </c>
      <c r="AV43" s="64">
        <f>('Approp Data'!BC44/'Tax Rev Data'!BM43)*100</f>
        <v>10.850203018142929</v>
      </c>
      <c r="AW43" s="64">
        <f>('Approp Data'!BG44/'Tax Rev Data'!BN43)*100</f>
        <v>11.142217649747172</v>
      </c>
      <c r="AX43" s="64">
        <f>('Approp Data'!BK44/'Tax Rev Data'!BO43)*100</f>
        <v>10.230831553922103</v>
      </c>
      <c r="AY43" s="64">
        <f>('Approp Data'!BQ44/'Tax Rev Data'!BP43)*100</f>
        <v>9.9265085104382056</v>
      </c>
      <c r="AZ43" s="64">
        <f>('Approp Data'!BR44/'Tax Rev Data'!BQ43)*100</f>
        <v>9.8315745435839048</v>
      </c>
      <c r="BA43" s="64">
        <f>('Approp Data'!BS44/'Tax Rev Data'!BR43)*100</f>
        <v>10.248523986020521</v>
      </c>
      <c r="BB43" s="64">
        <f>('Approp Data'!BT44/'Tax Rev Data'!BS43)*100</f>
        <v>9.2397921159005811</v>
      </c>
      <c r="BC43" s="64">
        <f>('Approp Data'!BU44/'Tax Rev Data'!BT43)*100</f>
        <v>8.6770678814378268</v>
      </c>
      <c r="BD43" s="64">
        <f>('Approp Data'!BV44/'Tax Rev Data'!BU43)*100</f>
        <v>8.2481449818203814</v>
      </c>
      <c r="BE43" s="64">
        <f>('Approp Data'!BW44/'Tax Rev Data'!BV43)*100</f>
        <v>8.0836580931914419</v>
      </c>
      <c r="BF43" s="64">
        <f>('Approp Data'!BX44/'Tax Rev Data'!BW43)*100</f>
        <v>8.0510166745261103</v>
      </c>
      <c r="BG43" s="64">
        <f>('Approp Data'!BY44/'Tax Rev Data'!BX43)*100</f>
        <v>7.9852841319608237</v>
      </c>
      <c r="BH43" s="95">
        <f t="shared" si="102"/>
        <v>15.248566521541914</v>
      </c>
      <c r="BI43" s="95">
        <f t="shared" si="103"/>
        <v>13.146955995500495</v>
      </c>
      <c r="BJ43" s="95">
        <f t="shared" si="104"/>
        <v>10.230831553922103</v>
      </c>
      <c r="BK43" s="100">
        <f t="shared" si="33"/>
        <v>8</v>
      </c>
      <c r="BL43" s="97">
        <f t="shared" si="34"/>
        <v>15</v>
      </c>
      <c r="BM43" s="130">
        <f t="shared" si="35"/>
        <v>23</v>
      </c>
      <c r="BN43" s="95">
        <f t="shared" si="135"/>
        <v>15.377854606171365</v>
      </c>
      <c r="BO43" s="95">
        <f t="shared" si="136"/>
        <v>13.504755159084924</v>
      </c>
      <c r="BP43" s="95">
        <f t="shared" si="137"/>
        <v>9.9265085104382056</v>
      </c>
      <c r="BQ43" s="100">
        <f t="shared" si="138"/>
        <v>12</v>
      </c>
      <c r="BR43" s="97">
        <f t="shared" si="139"/>
        <v>14</v>
      </c>
      <c r="BS43" s="130">
        <f t="shared" si="140"/>
        <v>21</v>
      </c>
      <c r="BT43" s="95">
        <f t="shared" si="141"/>
        <v>14.987480840353035</v>
      </c>
      <c r="BU43" s="95">
        <f t="shared" si="142"/>
        <v>13.264497483401506</v>
      </c>
      <c r="BV43" s="95">
        <f t="shared" si="143"/>
        <v>9.8315745435839048</v>
      </c>
      <c r="BW43" s="100">
        <f t="shared" si="45"/>
        <v>12</v>
      </c>
      <c r="BX43" s="97">
        <f t="shared" si="46"/>
        <v>12</v>
      </c>
      <c r="BY43" s="130">
        <f t="shared" si="47"/>
        <v>22</v>
      </c>
      <c r="BZ43" s="95">
        <f t="shared" si="48"/>
        <v>14.250785889316193</v>
      </c>
      <c r="CA43" s="95">
        <f t="shared" si="49"/>
        <v>10.850203018142929</v>
      </c>
      <c r="CB43" s="95">
        <f t="shared" si="50"/>
        <v>10.248523986020521</v>
      </c>
      <c r="CC43" s="100">
        <f t="shared" si="51"/>
        <v>15</v>
      </c>
      <c r="CD43" s="97">
        <f t="shared" si="52"/>
        <v>22</v>
      </c>
      <c r="CE43" s="130">
        <f t="shared" si="53"/>
        <v>22</v>
      </c>
      <c r="CF43" s="95">
        <f t="shared" si="54"/>
        <v>13.496020178770756</v>
      </c>
      <c r="CG43" s="95">
        <f t="shared" si="55"/>
        <v>11.142217649747172</v>
      </c>
      <c r="CH43" s="203">
        <f t="shared" si="56"/>
        <v>9.2397921159005811</v>
      </c>
      <c r="CI43" s="100">
        <f t="shared" si="57"/>
        <v>17</v>
      </c>
      <c r="CJ43" s="97">
        <f t="shared" si="58"/>
        <v>22</v>
      </c>
      <c r="CK43" s="130">
        <f t="shared" si="59"/>
        <v>24</v>
      </c>
      <c r="CL43" s="95">
        <f t="shared" si="105"/>
        <v>13.146955995500495</v>
      </c>
      <c r="CM43" s="95">
        <f t="shared" si="106"/>
        <v>10.230831553922103</v>
      </c>
      <c r="CN43" s="203">
        <f t="shared" si="107"/>
        <v>8.6770678814378268</v>
      </c>
      <c r="CO43" s="100">
        <f t="shared" si="108"/>
        <v>15</v>
      </c>
      <c r="CP43" s="97">
        <f t="shared" si="109"/>
        <v>23</v>
      </c>
      <c r="CQ43" s="130">
        <f t="shared" si="110"/>
        <v>30</v>
      </c>
      <c r="CR43" s="95">
        <f t="shared" si="111"/>
        <v>13.504755159084924</v>
      </c>
      <c r="CS43" s="95">
        <f t="shared" si="112"/>
        <v>9.9265085104382056</v>
      </c>
      <c r="CT43" s="203">
        <f t="shared" si="113"/>
        <v>8.2481449818203814</v>
      </c>
      <c r="CU43" s="100">
        <f t="shared" si="114"/>
        <v>14</v>
      </c>
      <c r="CV43" s="97">
        <f t="shared" si="115"/>
        <v>21</v>
      </c>
      <c r="CW43" s="130">
        <f t="shared" si="116"/>
        <v>31</v>
      </c>
      <c r="CX43" s="95">
        <f t="shared" si="117"/>
        <v>13.264497483401506</v>
      </c>
      <c r="CY43" s="95">
        <f t="shared" si="118"/>
        <v>9.8315745435839048</v>
      </c>
      <c r="CZ43" s="203">
        <f t="shared" si="119"/>
        <v>8.0836580931914419</v>
      </c>
      <c r="DA43" s="100">
        <f t="shared" si="120"/>
        <v>12</v>
      </c>
      <c r="DB43" s="97">
        <f t="shared" si="121"/>
        <v>22</v>
      </c>
      <c r="DC43" s="130">
        <f t="shared" si="122"/>
        <v>31</v>
      </c>
      <c r="DD43" s="95">
        <f t="shared" si="123"/>
        <v>10.850203018142929</v>
      </c>
      <c r="DE43" s="95">
        <f t="shared" si="124"/>
        <v>10.248523986020521</v>
      </c>
      <c r="DF43" s="203">
        <f t="shared" si="125"/>
        <v>8.0510166745261103</v>
      </c>
      <c r="DG43" s="100">
        <f t="shared" si="126"/>
        <v>22</v>
      </c>
      <c r="DH43" s="97">
        <f t="shared" si="127"/>
        <v>22</v>
      </c>
      <c r="DI43" s="130">
        <f t="shared" si="128"/>
        <v>29</v>
      </c>
      <c r="DJ43" s="95">
        <f t="shared" si="129"/>
        <v>11.142217649747172</v>
      </c>
      <c r="DK43" s="95">
        <f t="shared" si="130"/>
        <v>9.2397921159005811</v>
      </c>
      <c r="DL43" s="203">
        <f t="shared" si="131"/>
        <v>7.9852841319608237</v>
      </c>
      <c r="DM43" s="100">
        <f t="shared" si="132"/>
        <v>22</v>
      </c>
      <c r="DN43" s="97">
        <f t="shared" si="133"/>
        <v>24</v>
      </c>
      <c r="DO43" s="130">
        <f t="shared" si="134"/>
        <v>34</v>
      </c>
    </row>
    <row r="44" spans="1:119">
      <c r="A44" s="12" t="s">
        <v>45</v>
      </c>
      <c r="B44" s="64">
        <f>('Approp Data'!F45/'Tax Rev Data'!S44)*100</f>
        <v>0</v>
      </c>
      <c r="C44" s="64"/>
      <c r="D44" s="64"/>
      <c r="E44" s="64"/>
      <c r="F44" s="64"/>
      <c r="G44" s="64"/>
      <c r="H44" s="64"/>
      <c r="I44" s="64"/>
      <c r="J44" s="64"/>
      <c r="K44" s="64"/>
      <c r="L44" s="64"/>
      <c r="M44" s="64"/>
      <c r="N44" s="64"/>
      <c r="O44" s="64"/>
      <c r="P44" s="64"/>
      <c r="Q44" s="64"/>
      <c r="R44" s="64"/>
      <c r="S44" s="64"/>
      <c r="T44" s="64"/>
      <c r="U44" s="64"/>
      <c r="V44" s="64"/>
      <c r="W44" s="64"/>
      <c r="X44" s="64"/>
      <c r="Y44" s="64"/>
      <c r="Z44" s="64"/>
      <c r="AA44" s="64"/>
      <c r="AB44" s="64"/>
      <c r="AC44" s="64"/>
      <c r="AD44" s="64"/>
      <c r="AE44" s="64">
        <f>('Approp Data'!AI45/'Tax Rev Data'!AV44)*100</f>
        <v>16.705262391440602</v>
      </c>
      <c r="AF44" s="64">
        <f>('Approp Data'!AJ45/'Tax Rev Data'!AW44)*100</f>
        <v>14.675584814443427</v>
      </c>
      <c r="AG44" s="64">
        <f>('Approp Data'!AK45/'Tax Rev Data'!AX44)*100</f>
        <v>13.854707283303435</v>
      </c>
      <c r="AH44" s="64">
        <f>('Approp Data'!AL45/'Tax Rev Data'!AY44)*100</f>
        <v>13.926428659446</v>
      </c>
      <c r="AI44" s="64">
        <f>('Approp Data'!AM45/'Tax Rev Data'!AZ44)*100</f>
        <v>13.45526911518435</v>
      </c>
      <c r="AJ44" s="64">
        <f>('Approp Data'!AN45/'Tax Rev Data'!BA44)*100</f>
        <v>13.379900700802105</v>
      </c>
      <c r="AK44" s="64">
        <f>('Approp Data'!AO45/'Tax Rev Data'!BB44)*100</f>
        <v>12.971342253690921</v>
      </c>
      <c r="AL44" s="64">
        <f>('Approp Data'!AP45/'Tax Rev Data'!BC44)*100</f>
        <v>14.164343416185948</v>
      </c>
      <c r="AM44" s="64">
        <f>('Approp Data'!AQ45/'Tax Rev Data'!BD44)*100</f>
        <v>14.089333540969031</v>
      </c>
      <c r="AN44" s="64">
        <f>('Approp Data'!AR45/'Tax Rev Data'!BE44)*100</f>
        <v>14.295757631661004</v>
      </c>
      <c r="AO44" s="64">
        <f>('Approp Data'!AS45/'Tax Rev Data'!BF44)*100</f>
        <v>14.138497504659073</v>
      </c>
      <c r="AP44" s="64">
        <f>('Approp Data'!AT45/'Tax Rev Data'!BG44)*100</f>
        <v>13.693604618311078</v>
      </c>
      <c r="AQ44" s="64">
        <f>('Approp Data'!AU45/'Tax Rev Data'!BH44)*100</f>
        <v>13.769472446834364</v>
      </c>
      <c r="AR44" s="64">
        <f>('Approp Data'!AV45/'Tax Rev Data'!BI44)*100</f>
        <v>13.727918532862157</v>
      </c>
      <c r="AS44" s="64">
        <f>('Approp Data'!AW45/'Tax Rev Data'!BJ44)*100</f>
        <v>12.569103014705002</v>
      </c>
      <c r="AT44" s="64">
        <f>('Approp Data'!AX45/'Tax Rev Data'!BK44)*100</f>
        <v>11.978164549387316</v>
      </c>
      <c r="AU44" s="64">
        <f>('Approp Data'!AY45/'Tax Rev Data'!BL44)*100</f>
        <v>11.257521088731055</v>
      </c>
      <c r="AV44" s="64">
        <f>('Approp Data'!BC45/'Tax Rev Data'!BM44)*100</f>
        <v>11.258289121280788</v>
      </c>
      <c r="AW44" s="64">
        <f>('Approp Data'!BG45/'Tax Rev Data'!BN44)*100</f>
        <v>11.624199429662363</v>
      </c>
      <c r="AX44" s="64">
        <f>('Approp Data'!BK45/'Tax Rev Data'!BO44)*100</f>
        <v>10.831290623077445</v>
      </c>
      <c r="AY44" s="64">
        <f>('Approp Data'!BQ45/'Tax Rev Data'!BP44)*100</f>
        <v>10.721350973216248</v>
      </c>
      <c r="AZ44" s="64">
        <f>('Approp Data'!BR45/'Tax Rev Data'!BQ44)*100</f>
        <v>10.119327933008252</v>
      </c>
      <c r="BA44" s="64">
        <f>('Approp Data'!BS45/'Tax Rev Data'!BR44)*100</f>
        <v>10.949979419129997</v>
      </c>
      <c r="BB44" s="64">
        <f>('Approp Data'!BT45/'Tax Rev Data'!BS44)*100</f>
        <v>9.7266156474665006</v>
      </c>
      <c r="BC44" s="64">
        <f>('Approp Data'!BU45/'Tax Rev Data'!BT44)*100</f>
        <v>9.5443586998751329</v>
      </c>
      <c r="BD44" s="64">
        <f>('Approp Data'!BV45/'Tax Rev Data'!BU44)*100</f>
        <v>9.445903207324946</v>
      </c>
      <c r="BE44" s="64">
        <f>('Approp Data'!BW45/'Tax Rev Data'!BV44)*100</f>
        <v>8.442913450489641</v>
      </c>
      <c r="BF44" s="64">
        <f>('Approp Data'!BX45/'Tax Rev Data'!BW44)*100</f>
        <v>8.5128695579870222</v>
      </c>
      <c r="BG44" s="64">
        <f>('Approp Data'!BY45/'Tax Rev Data'!BX44)*100</f>
        <v>8.9263674700404128</v>
      </c>
      <c r="BH44" s="95">
        <f t="shared" si="102"/>
        <v>14.295757631661004</v>
      </c>
      <c r="BI44" s="95">
        <f t="shared" si="103"/>
        <v>12.569103014705002</v>
      </c>
      <c r="BJ44" s="95">
        <f t="shared" si="104"/>
        <v>10.831290623077445</v>
      </c>
      <c r="BK44" s="100">
        <f t="shared" si="33"/>
        <v>13</v>
      </c>
      <c r="BL44" s="97">
        <f t="shared" si="34"/>
        <v>18</v>
      </c>
      <c r="BM44" s="130">
        <f t="shared" si="35"/>
        <v>19</v>
      </c>
      <c r="BN44" s="95">
        <f t="shared" si="135"/>
        <v>14.138497504659073</v>
      </c>
      <c r="BO44" s="95">
        <f t="shared" si="136"/>
        <v>11.978164549387316</v>
      </c>
      <c r="BP44" s="95">
        <f t="shared" si="137"/>
        <v>10.721350973216248</v>
      </c>
      <c r="BQ44" s="100">
        <f t="shared" si="138"/>
        <v>16</v>
      </c>
      <c r="BR44" s="97">
        <f t="shared" si="139"/>
        <v>19</v>
      </c>
      <c r="BS44" s="130">
        <f t="shared" si="140"/>
        <v>17</v>
      </c>
      <c r="BT44" s="95">
        <f t="shared" si="141"/>
        <v>13.693604618311078</v>
      </c>
      <c r="BU44" s="95">
        <f t="shared" si="142"/>
        <v>11.257521088731055</v>
      </c>
      <c r="BV44" s="95">
        <f t="shared" si="143"/>
        <v>10.119327933008252</v>
      </c>
      <c r="BW44" s="100">
        <f t="shared" si="45"/>
        <v>15</v>
      </c>
      <c r="BX44" s="97">
        <f t="shared" si="46"/>
        <v>21</v>
      </c>
      <c r="BY44" s="130">
        <f t="shared" si="47"/>
        <v>20</v>
      </c>
      <c r="BZ44" s="95">
        <f t="shared" si="48"/>
        <v>13.769472446834364</v>
      </c>
      <c r="CA44" s="95">
        <f t="shared" si="49"/>
        <v>11.258289121280788</v>
      </c>
      <c r="CB44" s="95">
        <f t="shared" si="50"/>
        <v>10.949979419129997</v>
      </c>
      <c r="CC44" s="100">
        <f t="shared" si="51"/>
        <v>16</v>
      </c>
      <c r="CD44" s="97">
        <f t="shared" si="52"/>
        <v>18</v>
      </c>
      <c r="CE44" s="130">
        <f t="shared" si="53"/>
        <v>18</v>
      </c>
      <c r="CF44" s="95">
        <f t="shared" si="54"/>
        <v>13.727918532862157</v>
      </c>
      <c r="CG44" s="95">
        <f t="shared" si="55"/>
        <v>11.624199429662363</v>
      </c>
      <c r="CH44" s="203">
        <f t="shared" si="56"/>
        <v>9.7266156474665006</v>
      </c>
      <c r="CI44" s="100">
        <f t="shared" si="57"/>
        <v>14</v>
      </c>
      <c r="CJ44" s="97">
        <f t="shared" si="58"/>
        <v>20</v>
      </c>
      <c r="CK44" s="130">
        <f t="shared" si="59"/>
        <v>21</v>
      </c>
      <c r="CL44" s="95">
        <f t="shared" si="105"/>
        <v>12.569103014705002</v>
      </c>
      <c r="CM44" s="95">
        <f t="shared" si="106"/>
        <v>10.831290623077445</v>
      </c>
      <c r="CN44" s="203">
        <f t="shared" si="107"/>
        <v>9.5443586998751329</v>
      </c>
      <c r="CO44" s="100">
        <f t="shared" si="108"/>
        <v>18</v>
      </c>
      <c r="CP44" s="97">
        <f t="shared" si="109"/>
        <v>19</v>
      </c>
      <c r="CQ44" s="130">
        <f t="shared" si="110"/>
        <v>26</v>
      </c>
      <c r="CR44" s="95">
        <f t="shared" si="111"/>
        <v>11.978164549387316</v>
      </c>
      <c r="CS44" s="95">
        <f t="shared" si="112"/>
        <v>10.721350973216248</v>
      </c>
      <c r="CT44" s="203">
        <f t="shared" si="113"/>
        <v>9.445903207324946</v>
      </c>
      <c r="CU44" s="100">
        <f t="shared" si="114"/>
        <v>19</v>
      </c>
      <c r="CV44" s="97">
        <f t="shared" si="115"/>
        <v>17</v>
      </c>
      <c r="CW44" s="130">
        <f t="shared" si="116"/>
        <v>24</v>
      </c>
      <c r="CX44" s="95">
        <f t="shared" si="117"/>
        <v>11.257521088731055</v>
      </c>
      <c r="CY44" s="95">
        <f t="shared" si="118"/>
        <v>10.119327933008252</v>
      </c>
      <c r="CZ44" s="203">
        <f t="shared" si="119"/>
        <v>8.442913450489641</v>
      </c>
      <c r="DA44" s="100">
        <f t="shared" si="120"/>
        <v>21</v>
      </c>
      <c r="DB44" s="97">
        <f t="shared" si="121"/>
        <v>20</v>
      </c>
      <c r="DC44" s="130">
        <f t="shared" si="122"/>
        <v>28</v>
      </c>
      <c r="DD44" s="95">
        <f t="shared" si="123"/>
        <v>11.258289121280788</v>
      </c>
      <c r="DE44" s="95">
        <f t="shared" si="124"/>
        <v>10.949979419129997</v>
      </c>
      <c r="DF44" s="203">
        <f t="shared" si="125"/>
        <v>8.5128695579870222</v>
      </c>
      <c r="DG44" s="100">
        <f t="shared" si="126"/>
        <v>18</v>
      </c>
      <c r="DH44" s="97">
        <f t="shared" si="127"/>
        <v>18</v>
      </c>
      <c r="DI44" s="130">
        <f t="shared" si="128"/>
        <v>26</v>
      </c>
      <c r="DJ44" s="95">
        <f t="shared" si="129"/>
        <v>11.624199429662363</v>
      </c>
      <c r="DK44" s="95">
        <f t="shared" si="130"/>
        <v>9.7266156474665006</v>
      </c>
      <c r="DL44" s="203">
        <f t="shared" si="131"/>
        <v>8.9263674700404128</v>
      </c>
      <c r="DM44" s="100">
        <f t="shared" si="132"/>
        <v>20</v>
      </c>
      <c r="DN44" s="97">
        <f t="shared" si="133"/>
        <v>21</v>
      </c>
      <c r="DO44" s="130">
        <f t="shared" si="134"/>
        <v>22</v>
      </c>
    </row>
    <row r="45" spans="1:119">
      <c r="A45" s="12" t="s">
        <v>46</v>
      </c>
      <c r="B45" s="64">
        <f>('Approp Data'!F46/'Tax Rev Data'!S45)*100</f>
        <v>0</v>
      </c>
      <c r="C45" s="64"/>
      <c r="D45" s="64"/>
      <c r="E45" s="64"/>
      <c r="F45" s="64"/>
      <c r="G45" s="64"/>
      <c r="H45" s="64"/>
      <c r="I45" s="64"/>
      <c r="J45" s="64"/>
      <c r="K45" s="64"/>
      <c r="L45" s="64"/>
      <c r="M45" s="64"/>
      <c r="N45" s="64"/>
      <c r="O45" s="64"/>
      <c r="P45" s="64"/>
      <c r="Q45" s="64"/>
      <c r="R45" s="64"/>
      <c r="S45" s="64"/>
      <c r="T45" s="64"/>
      <c r="U45" s="64"/>
      <c r="V45" s="64"/>
      <c r="W45" s="64"/>
      <c r="X45" s="64"/>
      <c r="Y45" s="64"/>
      <c r="Z45" s="64"/>
      <c r="AA45" s="64"/>
      <c r="AB45" s="64"/>
      <c r="AC45" s="64"/>
      <c r="AD45" s="64"/>
      <c r="AE45" s="64">
        <f>('Approp Data'!AI46/'Tax Rev Data'!AV45)*100</f>
        <v>13.762572955279511</v>
      </c>
      <c r="AF45" s="64">
        <f>('Approp Data'!AJ46/'Tax Rev Data'!AW45)*100</f>
        <v>12.119658567406091</v>
      </c>
      <c r="AG45" s="64">
        <f>('Approp Data'!AK46/'Tax Rev Data'!AX45)*100</f>
        <v>11.201314186600033</v>
      </c>
      <c r="AH45" s="64">
        <f>('Approp Data'!AL46/'Tax Rev Data'!AY45)*100</f>
        <v>9.4600252072192976</v>
      </c>
      <c r="AI45" s="64">
        <f>('Approp Data'!AM46/'Tax Rev Data'!AZ45)*100</f>
        <v>9.3952431535495169</v>
      </c>
      <c r="AJ45" s="64">
        <f>('Approp Data'!AN46/'Tax Rev Data'!BA45)*100</f>
        <v>9.2058492720138521</v>
      </c>
      <c r="AK45" s="64">
        <f>('Approp Data'!AO46/'Tax Rev Data'!BB45)*100</f>
        <v>9.1753502278703714</v>
      </c>
      <c r="AL45" s="64">
        <f>('Approp Data'!AP46/'Tax Rev Data'!BC45)*100</f>
        <v>9.5061883502942273</v>
      </c>
      <c r="AM45" s="64">
        <f>('Approp Data'!AQ46/'Tax Rev Data'!BD45)*100</f>
        <v>9.7654888604319403</v>
      </c>
      <c r="AN45" s="64">
        <f>('Approp Data'!AR46/'Tax Rev Data'!BE45)*100</f>
        <v>10.140774065570357</v>
      </c>
      <c r="AO45" s="64">
        <f>('Approp Data'!AS46/'Tax Rev Data'!BF45)*100</f>
        <v>9.8529174738515994</v>
      </c>
      <c r="AP45" s="64">
        <f>('Approp Data'!AT46/'Tax Rev Data'!BG45)*100</f>
        <v>8.7228729146828989</v>
      </c>
      <c r="AQ45" s="64">
        <f>('Approp Data'!AU46/'Tax Rev Data'!BH45)*100</f>
        <v>8.0950057696947333</v>
      </c>
      <c r="AR45" s="64">
        <f>('Approp Data'!AV46/'Tax Rev Data'!BI45)*100</f>
        <v>8.5536888612192534</v>
      </c>
      <c r="AS45" s="64">
        <f>('Approp Data'!AW46/'Tax Rev Data'!BJ45)*100</f>
        <v>8.5828788226484409</v>
      </c>
      <c r="AT45" s="64">
        <f>('Approp Data'!AX46/'Tax Rev Data'!BK45)*100</f>
        <v>8.5275276237713555</v>
      </c>
      <c r="AU45" s="64">
        <f>('Approp Data'!AY46/'Tax Rev Data'!BL45)*100</f>
        <v>8.2765565907580072</v>
      </c>
      <c r="AV45" s="64">
        <f>('Approp Data'!BC46/'Tax Rev Data'!BM45)*100</f>
        <v>8.0739981311037816</v>
      </c>
      <c r="AW45" s="64">
        <f>('Approp Data'!BG46/'Tax Rev Data'!BN45)*100</f>
        <v>8.2632307514365948</v>
      </c>
      <c r="AX45" s="64">
        <f>('Approp Data'!BK46/'Tax Rev Data'!BO45)*100</f>
        <v>6.5752585581811713</v>
      </c>
      <c r="AY45" s="64">
        <f>('Approp Data'!BQ46/'Tax Rev Data'!BP45)*100</f>
        <v>6.7259277598365292</v>
      </c>
      <c r="AZ45" s="64">
        <f>('Approp Data'!BR46/'Tax Rev Data'!BQ45)*100</f>
        <v>6.6560926925834876</v>
      </c>
      <c r="BA45" s="64">
        <f>('Approp Data'!BS46/'Tax Rev Data'!BR45)*100</f>
        <v>7.1931815116876647</v>
      </c>
      <c r="BB45" s="64">
        <f>('Approp Data'!BT46/'Tax Rev Data'!BS45)*100</f>
        <v>6.7718988711681725</v>
      </c>
      <c r="BC45" s="64">
        <f>('Approp Data'!BU46/'Tax Rev Data'!BT45)*100</f>
        <v>6.8413707278017277</v>
      </c>
      <c r="BD45" s="64">
        <f>('Approp Data'!BV46/'Tax Rev Data'!BU45)*100</f>
        <v>6.6962060940844408</v>
      </c>
      <c r="BE45" s="64">
        <f>('Approp Data'!BW46/'Tax Rev Data'!BV45)*100</f>
        <v>6.5045901048790267</v>
      </c>
      <c r="BF45" s="64">
        <f>('Approp Data'!BX46/'Tax Rev Data'!BW45)*100</f>
        <v>6.5149624398705921</v>
      </c>
      <c r="BG45" s="64">
        <f>('Approp Data'!BY46/'Tax Rev Data'!BX45)*100</f>
        <v>7.1255318313400204</v>
      </c>
      <c r="BH45" s="95">
        <f t="shared" si="102"/>
        <v>10.140774065570357</v>
      </c>
      <c r="BI45" s="95">
        <f t="shared" si="103"/>
        <v>8.5828788226484409</v>
      </c>
      <c r="BJ45" s="95">
        <f t="shared" si="104"/>
        <v>6.5752585581811713</v>
      </c>
      <c r="BK45" s="100">
        <f t="shared" si="33"/>
        <v>36</v>
      </c>
      <c r="BL45" s="97">
        <f t="shared" si="34"/>
        <v>35</v>
      </c>
      <c r="BM45" s="130">
        <f t="shared" si="35"/>
        <v>44</v>
      </c>
      <c r="BN45" s="95">
        <f t="shared" si="135"/>
        <v>9.8529174738515994</v>
      </c>
      <c r="BO45" s="95">
        <f t="shared" si="136"/>
        <v>8.5275276237713555</v>
      </c>
      <c r="BP45" s="95">
        <f t="shared" si="137"/>
        <v>6.7259277598365292</v>
      </c>
      <c r="BQ45" s="100">
        <f t="shared" si="138"/>
        <v>39</v>
      </c>
      <c r="BR45" s="97">
        <f t="shared" si="139"/>
        <v>37</v>
      </c>
      <c r="BS45" s="130">
        <f t="shared" si="140"/>
        <v>38</v>
      </c>
      <c r="BT45" s="95">
        <f t="shared" si="141"/>
        <v>8.7228729146828989</v>
      </c>
      <c r="BU45" s="95">
        <f t="shared" si="142"/>
        <v>8.2765565907580072</v>
      </c>
      <c r="BV45" s="95">
        <f t="shared" si="143"/>
        <v>6.6560926925834876</v>
      </c>
      <c r="BW45" s="100">
        <f t="shared" si="45"/>
        <v>43</v>
      </c>
      <c r="BX45" s="97">
        <f t="shared" si="46"/>
        <v>39</v>
      </c>
      <c r="BY45" s="130">
        <f t="shared" si="47"/>
        <v>41</v>
      </c>
      <c r="BZ45" s="95">
        <f t="shared" si="48"/>
        <v>8.0950057696947333</v>
      </c>
      <c r="CA45" s="95">
        <f t="shared" si="49"/>
        <v>8.0739981311037816</v>
      </c>
      <c r="CB45" s="95">
        <f t="shared" si="50"/>
        <v>7.1931815116876647</v>
      </c>
      <c r="CC45" s="100">
        <f t="shared" si="51"/>
        <v>42</v>
      </c>
      <c r="CD45" s="97">
        <f t="shared" si="52"/>
        <v>38</v>
      </c>
      <c r="CE45" s="130">
        <f t="shared" si="53"/>
        <v>34</v>
      </c>
      <c r="CF45" s="95">
        <f t="shared" si="54"/>
        <v>8.5536888612192534</v>
      </c>
      <c r="CG45" s="95">
        <f t="shared" si="55"/>
        <v>8.2632307514365948</v>
      </c>
      <c r="CH45" s="203">
        <f t="shared" si="56"/>
        <v>6.7718988711681725</v>
      </c>
      <c r="CI45" s="100">
        <f t="shared" si="57"/>
        <v>38</v>
      </c>
      <c r="CJ45" s="97">
        <f t="shared" si="58"/>
        <v>37</v>
      </c>
      <c r="CK45" s="130">
        <f t="shared" si="59"/>
        <v>39</v>
      </c>
      <c r="CL45" s="95">
        <f t="shared" si="105"/>
        <v>8.5828788226484409</v>
      </c>
      <c r="CM45" s="95">
        <f t="shared" si="106"/>
        <v>6.5752585581811713</v>
      </c>
      <c r="CN45" s="203">
        <f t="shared" si="107"/>
        <v>6.8413707278017277</v>
      </c>
      <c r="CO45" s="100">
        <f t="shared" si="108"/>
        <v>35</v>
      </c>
      <c r="CP45" s="97">
        <f t="shared" si="109"/>
        <v>44</v>
      </c>
      <c r="CQ45" s="130">
        <f t="shared" si="110"/>
        <v>40</v>
      </c>
      <c r="CR45" s="95">
        <f t="shared" si="111"/>
        <v>8.5275276237713555</v>
      </c>
      <c r="CS45" s="95">
        <f t="shared" si="112"/>
        <v>6.7259277598365292</v>
      </c>
      <c r="CT45" s="203">
        <f t="shared" si="113"/>
        <v>6.6962060940844408</v>
      </c>
      <c r="CU45" s="100">
        <f t="shared" si="114"/>
        <v>37</v>
      </c>
      <c r="CV45" s="97">
        <f t="shared" si="115"/>
        <v>38</v>
      </c>
      <c r="CW45" s="130">
        <f t="shared" si="116"/>
        <v>41</v>
      </c>
      <c r="CX45" s="95">
        <f t="shared" si="117"/>
        <v>8.2765565907580072</v>
      </c>
      <c r="CY45" s="95">
        <f t="shared" si="118"/>
        <v>6.6560926925834876</v>
      </c>
      <c r="CZ45" s="203">
        <f t="shared" si="119"/>
        <v>6.5045901048790267</v>
      </c>
      <c r="DA45" s="100">
        <f t="shared" si="120"/>
        <v>39</v>
      </c>
      <c r="DB45" s="97">
        <f t="shared" si="121"/>
        <v>41</v>
      </c>
      <c r="DC45" s="130">
        <f t="shared" si="122"/>
        <v>41</v>
      </c>
      <c r="DD45" s="95">
        <f t="shared" si="123"/>
        <v>8.0739981311037816</v>
      </c>
      <c r="DE45" s="95">
        <f t="shared" si="124"/>
        <v>7.1931815116876647</v>
      </c>
      <c r="DF45" s="203">
        <f t="shared" si="125"/>
        <v>6.5149624398705921</v>
      </c>
      <c r="DG45" s="100">
        <f t="shared" si="126"/>
        <v>38</v>
      </c>
      <c r="DH45" s="97">
        <f t="shared" si="127"/>
        <v>34</v>
      </c>
      <c r="DI45" s="130">
        <f t="shared" si="128"/>
        <v>40</v>
      </c>
      <c r="DJ45" s="95">
        <f t="shared" si="129"/>
        <v>8.2632307514365948</v>
      </c>
      <c r="DK45" s="95">
        <f t="shared" si="130"/>
        <v>6.7718988711681725</v>
      </c>
      <c r="DL45" s="203">
        <f t="shared" si="131"/>
        <v>7.1255318313400204</v>
      </c>
      <c r="DM45" s="100">
        <f t="shared" si="132"/>
        <v>37</v>
      </c>
      <c r="DN45" s="97">
        <f t="shared" si="133"/>
        <v>39</v>
      </c>
      <c r="DO45" s="130">
        <f t="shared" si="134"/>
        <v>36</v>
      </c>
    </row>
    <row r="46" spans="1:119">
      <c r="A46" s="12" t="s">
        <v>47</v>
      </c>
      <c r="B46" s="64">
        <f>('Approp Data'!F47/'Tax Rev Data'!S46)*100</f>
        <v>0</v>
      </c>
      <c r="C46" s="64"/>
      <c r="D46" s="64"/>
      <c r="E46" s="64"/>
      <c r="F46" s="64"/>
      <c r="G46" s="64"/>
      <c r="H46" s="64"/>
      <c r="I46" s="64"/>
      <c r="J46" s="64"/>
      <c r="K46" s="64"/>
      <c r="L46" s="64"/>
      <c r="M46" s="64"/>
      <c r="N46" s="64"/>
      <c r="O46" s="64"/>
      <c r="P46" s="64"/>
      <c r="Q46" s="64"/>
      <c r="R46" s="64"/>
      <c r="S46" s="64"/>
      <c r="T46" s="64"/>
      <c r="U46" s="64"/>
      <c r="V46" s="64"/>
      <c r="W46" s="64"/>
      <c r="X46" s="64"/>
      <c r="Y46" s="64"/>
      <c r="Z46" s="64"/>
      <c r="AA46" s="64"/>
      <c r="AB46" s="64"/>
      <c r="AC46" s="64"/>
      <c r="AD46" s="64"/>
      <c r="AE46" s="64">
        <f>('Approp Data'!AI47/'Tax Rev Data'!AV46)*100</f>
        <v>12.957256361826182</v>
      </c>
      <c r="AF46" s="64">
        <f>('Approp Data'!AJ47/'Tax Rev Data'!AW46)*100</f>
        <v>12.387734664551799</v>
      </c>
      <c r="AG46" s="64">
        <f>('Approp Data'!AK47/'Tax Rev Data'!AX46)*100</f>
        <v>11.915607887090021</v>
      </c>
      <c r="AH46" s="64">
        <f>('Approp Data'!AL47/'Tax Rev Data'!AY46)*100</f>
        <v>11.438261573951483</v>
      </c>
      <c r="AI46" s="64">
        <f>('Approp Data'!AM47/'Tax Rev Data'!AZ46)*100</f>
        <v>10.657783154860571</v>
      </c>
      <c r="AJ46" s="64">
        <f>('Approp Data'!AN47/'Tax Rev Data'!BA46)*100</f>
        <v>10.518495101560873</v>
      </c>
      <c r="AK46" s="64">
        <f>('Approp Data'!AO47/'Tax Rev Data'!BB46)*100</f>
        <v>10.773659223180116</v>
      </c>
      <c r="AL46" s="64">
        <f>('Approp Data'!AP47/'Tax Rev Data'!BC46)*100</f>
        <v>10.306514631674817</v>
      </c>
      <c r="AM46" s="64">
        <f>('Approp Data'!AQ47/'Tax Rev Data'!BD46)*100</f>
        <v>10.114583823767113</v>
      </c>
      <c r="AN46" s="64">
        <f>('Approp Data'!AR47/'Tax Rev Data'!BE46)*100</f>
        <v>10.194860056662247</v>
      </c>
      <c r="AO46" s="64">
        <f>('Approp Data'!AS47/'Tax Rev Data'!BF46)*100</f>
        <v>10.007481830811713</v>
      </c>
      <c r="AP46" s="64">
        <f>('Approp Data'!AT47/'Tax Rev Data'!BG46)*100</f>
        <v>9.2084155056683983</v>
      </c>
      <c r="AQ46" s="64">
        <f>('Approp Data'!AU47/'Tax Rev Data'!BH46)*100</f>
        <v>8.6415665207841972</v>
      </c>
      <c r="AR46" s="64">
        <f>('Approp Data'!AV47/'Tax Rev Data'!BI46)*100</f>
        <v>8.5982541167880306</v>
      </c>
      <c r="AS46" s="64">
        <f>('Approp Data'!AW47/'Tax Rev Data'!BJ46)*100</f>
        <v>8.0807029409546711</v>
      </c>
      <c r="AT46" s="64">
        <f>('Approp Data'!AX47/'Tax Rev Data'!BK46)*100</f>
        <v>8.7832388605546221</v>
      </c>
      <c r="AU46" s="64">
        <f>('Approp Data'!AY47/'Tax Rev Data'!BL46)*100</f>
        <v>8.3366742370772258</v>
      </c>
      <c r="AV46" s="64">
        <f>('Approp Data'!BC47/'Tax Rev Data'!BM46)*100</f>
        <v>8.306125311376487</v>
      </c>
      <c r="AW46" s="64">
        <f>('Approp Data'!BG47/'Tax Rev Data'!BN46)*100</f>
        <v>8.0253057767802041</v>
      </c>
      <c r="AX46" s="64">
        <f>('Approp Data'!BK47/'Tax Rev Data'!BO46)*100</f>
        <v>6.7730464104236399</v>
      </c>
      <c r="AY46" s="64">
        <f>('Approp Data'!BQ47/'Tax Rev Data'!BP46)*100</f>
        <v>6.2510371809300729</v>
      </c>
      <c r="AZ46" s="64">
        <f>('Approp Data'!BR47/'Tax Rev Data'!BQ46)*100</f>
        <v>6.6304472430307824</v>
      </c>
      <c r="BA46" s="64">
        <f>('Approp Data'!BS47/'Tax Rev Data'!BR46)*100</f>
        <v>6.251148725138302</v>
      </c>
      <c r="BB46" s="64">
        <f>('Approp Data'!BT47/'Tax Rev Data'!BS46)*100</f>
        <v>6.2719797532273178</v>
      </c>
      <c r="BC46" s="64">
        <f>('Approp Data'!BU47/'Tax Rev Data'!BT46)*100</f>
        <v>6.1269012567644259</v>
      </c>
      <c r="BD46" s="64">
        <f>('Approp Data'!BV47/'Tax Rev Data'!BU46)*100</f>
        <v>6.4593861139504769</v>
      </c>
      <c r="BE46" s="64">
        <f>('Approp Data'!BW47/'Tax Rev Data'!BV46)*100</f>
        <v>6.107537759478249</v>
      </c>
      <c r="BF46" s="64">
        <f>('Approp Data'!BX47/'Tax Rev Data'!BW46)*100</f>
        <v>6.0365146750961243</v>
      </c>
      <c r="BG46" s="64">
        <f>('Approp Data'!BY47/'Tax Rev Data'!BX46)*100</f>
        <v>6.3999605238856621</v>
      </c>
      <c r="BH46" s="95">
        <f t="shared" si="102"/>
        <v>10.194860056662247</v>
      </c>
      <c r="BI46" s="95">
        <f t="shared" si="103"/>
        <v>8.0807029409546711</v>
      </c>
      <c r="BJ46" s="95">
        <f t="shared" si="104"/>
        <v>6.7730464104236399</v>
      </c>
      <c r="BK46" s="100">
        <f t="shared" si="33"/>
        <v>34</v>
      </c>
      <c r="BL46" s="97">
        <f t="shared" si="34"/>
        <v>40</v>
      </c>
      <c r="BM46" s="130">
        <f t="shared" si="35"/>
        <v>43</v>
      </c>
      <c r="BN46" s="95">
        <f t="shared" si="135"/>
        <v>10.007481830811713</v>
      </c>
      <c r="BO46" s="95">
        <f t="shared" si="136"/>
        <v>8.7832388605546221</v>
      </c>
      <c r="BP46" s="95">
        <f t="shared" si="137"/>
        <v>6.2510371809300729</v>
      </c>
      <c r="BQ46" s="100">
        <f t="shared" si="138"/>
        <v>36</v>
      </c>
      <c r="BR46" s="97">
        <f t="shared" si="139"/>
        <v>35</v>
      </c>
      <c r="BS46" s="130">
        <f t="shared" si="140"/>
        <v>42</v>
      </c>
      <c r="BT46" s="95">
        <f t="shared" si="141"/>
        <v>9.2084155056683983</v>
      </c>
      <c r="BU46" s="95">
        <f t="shared" si="142"/>
        <v>8.3366742370772258</v>
      </c>
      <c r="BV46" s="95">
        <f t="shared" si="143"/>
        <v>6.6304472430307824</v>
      </c>
      <c r="BW46" s="100">
        <f t="shared" si="45"/>
        <v>38</v>
      </c>
      <c r="BX46" s="97">
        <f t="shared" si="46"/>
        <v>37</v>
      </c>
      <c r="BY46" s="130">
        <f t="shared" si="47"/>
        <v>42</v>
      </c>
      <c r="BZ46" s="95">
        <f t="shared" si="48"/>
        <v>8.6415665207841972</v>
      </c>
      <c r="CA46" s="95">
        <f t="shared" si="49"/>
        <v>8.306125311376487</v>
      </c>
      <c r="CB46" s="95">
        <f t="shared" si="50"/>
        <v>6.251148725138302</v>
      </c>
      <c r="CC46" s="100">
        <f t="shared" si="51"/>
        <v>39</v>
      </c>
      <c r="CD46" s="97">
        <f t="shared" si="52"/>
        <v>35</v>
      </c>
      <c r="CE46" s="130">
        <f t="shared" si="53"/>
        <v>45</v>
      </c>
      <c r="CF46" s="95">
        <f t="shared" si="54"/>
        <v>8.5982541167880306</v>
      </c>
      <c r="CG46" s="95">
        <f t="shared" si="55"/>
        <v>8.0253057767802041</v>
      </c>
      <c r="CH46" s="203">
        <f t="shared" si="56"/>
        <v>6.2719797532273178</v>
      </c>
      <c r="CI46" s="100">
        <f t="shared" si="57"/>
        <v>37</v>
      </c>
      <c r="CJ46" s="97">
        <f t="shared" si="58"/>
        <v>39</v>
      </c>
      <c r="CK46" s="130">
        <f t="shared" si="59"/>
        <v>43</v>
      </c>
      <c r="CL46" s="95">
        <f t="shared" si="105"/>
        <v>8.0807029409546711</v>
      </c>
      <c r="CM46" s="95">
        <f t="shared" si="106"/>
        <v>6.7730464104236399</v>
      </c>
      <c r="CN46" s="203">
        <f t="shared" si="107"/>
        <v>6.1269012567644259</v>
      </c>
      <c r="CO46" s="100">
        <f t="shared" si="108"/>
        <v>40</v>
      </c>
      <c r="CP46" s="97">
        <f t="shared" si="109"/>
        <v>43</v>
      </c>
      <c r="CQ46" s="130">
        <f t="shared" si="110"/>
        <v>44</v>
      </c>
      <c r="CR46" s="95">
        <f t="shared" si="111"/>
        <v>8.7832388605546221</v>
      </c>
      <c r="CS46" s="95">
        <f t="shared" si="112"/>
        <v>6.2510371809300729</v>
      </c>
      <c r="CT46" s="203">
        <f t="shared" si="113"/>
        <v>6.4593861139504769</v>
      </c>
      <c r="CU46" s="100">
        <f t="shared" si="114"/>
        <v>35</v>
      </c>
      <c r="CV46" s="97">
        <f t="shared" si="115"/>
        <v>42</v>
      </c>
      <c r="CW46" s="130">
        <f t="shared" si="116"/>
        <v>43</v>
      </c>
      <c r="CX46" s="95">
        <f t="shared" si="117"/>
        <v>8.3366742370772258</v>
      </c>
      <c r="CY46" s="95">
        <f t="shared" si="118"/>
        <v>6.6304472430307824</v>
      </c>
      <c r="CZ46" s="203">
        <f t="shared" si="119"/>
        <v>6.107537759478249</v>
      </c>
      <c r="DA46" s="100">
        <f t="shared" si="120"/>
        <v>37</v>
      </c>
      <c r="DB46" s="97">
        <f t="shared" si="121"/>
        <v>42</v>
      </c>
      <c r="DC46" s="130">
        <f t="shared" si="122"/>
        <v>42</v>
      </c>
      <c r="DD46" s="95">
        <f t="shared" si="123"/>
        <v>8.306125311376487</v>
      </c>
      <c r="DE46" s="95">
        <f t="shared" si="124"/>
        <v>6.251148725138302</v>
      </c>
      <c r="DF46" s="203">
        <f t="shared" si="125"/>
        <v>6.0365146750961243</v>
      </c>
      <c r="DG46" s="100">
        <f t="shared" si="126"/>
        <v>35</v>
      </c>
      <c r="DH46" s="97">
        <f t="shared" si="127"/>
        <v>45</v>
      </c>
      <c r="DI46" s="130">
        <f t="shared" si="128"/>
        <v>43</v>
      </c>
      <c r="DJ46" s="95">
        <f t="shared" si="129"/>
        <v>8.0253057767802041</v>
      </c>
      <c r="DK46" s="95">
        <f t="shared" si="130"/>
        <v>6.2719797532273178</v>
      </c>
      <c r="DL46" s="203">
        <f t="shared" si="131"/>
        <v>6.3999605238856621</v>
      </c>
      <c r="DM46" s="100">
        <f t="shared" si="132"/>
        <v>39</v>
      </c>
      <c r="DN46" s="97">
        <f t="shared" si="133"/>
        <v>43</v>
      </c>
      <c r="DO46" s="130">
        <f t="shared" si="134"/>
        <v>42</v>
      </c>
    </row>
    <row r="47" spans="1:119">
      <c r="A47" s="12" t="s">
        <v>48</v>
      </c>
      <c r="B47" s="64">
        <f>('Approp Data'!F48/'Tax Rev Data'!S47)*100</f>
        <v>0</v>
      </c>
      <c r="C47" s="64"/>
      <c r="D47" s="64"/>
      <c r="E47" s="64"/>
      <c r="F47" s="64"/>
      <c r="G47" s="64"/>
      <c r="H47" s="64"/>
      <c r="I47" s="64"/>
      <c r="J47" s="64"/>
      <c r="K47" s="64"/>
      <c r="L47" s="64"/>
      <c r="M47" s="64"/>
      <c r="N47" s="64"/>
      <c r="O47" s="64"/>
      <c r="P47" s="64"/>
      <c r="Q47" s="64"/>
      <c r="R47" s="64"/>
      <c r="S47" s="64"/>
      <c r="T47" s="64"/>
      <c r="U47" s="64"/>
      <c r="V47" s="64"/>
      <c r="W47" s="64"/>
      <c r="X47" s="64"/>
      <c r="Y47" s="64"/>
      <c r="Z47" s="64"/>
      <c r="AA47" s="64"/>
      <c r="AB47" s="64"/>
      <c r="AC47" s="64"/>
      <c r="AD47" s="64"/>
      <c r="AE47" s="64">
        <f>('Approp Data'!AI48/'Tax Rev Data'!AV47)*100</f>
        <v>11.507767921174892</v>
      </c>
      <c r="AF47" s="64">
        <f>('Approp Data'!AJ48/'Tax Rev Data'!AW47)*100</f>
        <v>11.115107546072144</v>
      </c>
      <c r="AG47" s="64">
        <f>('Approp Data'!AK48/'Tax Rev Data'!AX47)*100</f>
        <v>10.647071344718139</v>
      </c>
      <c r="AH47" s="64">
        <f>('Approp Data'!AL48/'Tax Rev Data'!AY47)*100</f>
        <v>10.694303682827458</v>
      </c>
      <c r="AI47" s="64">
        <f>('Approp Data'!AM48/'Tax Rev Data'!AZ47)*100</f>
        <v>10.042271173761167</v>
      </c>
      <c r="AJ47" s="64">
        <f>('Approp Data'!AN48/'Tax Rev Data'!BA47)*100</f>
        <v>9.9564660337570547</v>
      </c>
      <c r="AK47" s="64">
        <f>('Approp Data'!AO48/'Tax Rev Data'!BB47)*100</f>
        <v>10.45277212311942</v>
      </c>
      <c r="AL47" s="64">
        <f>('Approp Data'!AP48/'Tax Rev Data'!BC47)*100</f>
        <v>10.633047292994039</v>
      </c>
      <c r="AM47" s="64">
        <f>('Approp Data'!AQ48/'Tax Rev Data'!BD47)*100</f>
        <v>11.19286737938118</v>
      </c>
      <c r="AN47" s="64">
        <f>('Approp Data'!AR48/'Tax Rev Data'!BE47)*100</f>
        <v>11.028905548773615</v>
      </c>
      <c r="AO47" s="64">
        <f>('Approp Data'!AS48/'Tax Rev Data'!BF47)*100</f>
        <v>10.024937758708626</v>
      </c>
      <c r="AP47" s="64">
        <f>('Approp Data'!AT48/'Tax Rev Data'!BG47)*100</f>
        <v>9.7201519438773882</v>
      </c>
      <c r="AQ47" s="64">
        <f>('Approp Data'!AU48/'Tax Rev Data'!BH47)*100</f>
        <v>10.143417608368029</v>
      </c>
      <c r="AR47" s="64">
        <f>('Approp Data'!AV48/'Tax Rev Data'!BI47)*100</f>
        <v>9.7105460458470798</v>
      </c>
      <c r="AS47" s="64">
        <f>('Approp Data'!AW48/'Tax Rev Data'!BJ47)*100</f>
        <v>9.6140905573523288</v>
      </c>
      <c r="AT47" s="64">
        <f>('Approp Data'!AX48/'Tax Rev Data'!BK47)*100</f>
        <v>9.5435737753214713</v>
      </c>
      <c r="AU47" s="64">
        <f>('Approp Data'!AY48/'Tax Rev Data'!BL47)*100</f>
        <v>10.173764891584009</v>
      </c>
      <c r="AV47" s="64">
        <f>('Approp Data'!BC48/'Tax Rev Data'!BM47)*100</f>
        <v>9.5418895670865815</v>
      </c>
      <c r="AW47" s="64">
        <f>('Approp Data'!BG48/'Tax Rev Data'!BN47)*100</f>
        <v>9.8887990560891748</v>
      </c>
      <c r="AX47" s="64">
        <f>('Approp Data'!BK48/'Tax Rev Data'!BO47)*100</f>
        <v>9.2318197338494734</v>
      </c>
      <c r="AY47" s="64">
        <f>('Approp Data'!BQ48/'Tax Rev Data'!BP47)*100</f>
        <v>8.6209515099538496</v>
      </c>
      <c r="AZ47" s="64">
        <f>('Approp Data'!BR48/'Tax Rev Data'!BQ47)*100</f>
        <v>8.5652846286312094</v>
      </c>
      <c r="BA47" s="64">
        <f>('Approp Data'!BS48/'Tax Rev Data'!BR47)*100</f>
        <v>9.1815025936651207</v>
      </c>
      <c r="BB47" s="64">
        <f>('Approp Data'!BT48/'Tax Rev Data'!BS47)*100</f>
        <v>8.6596542296290693</v>
      </c>
      <c r="BC47" s="64">
        <f>('Approp Data'!BU48/'Tax Rev Data'!BT47)*100</f>
        <v>8.2628259356812457</v>
      </c>
      <c r="BD47" s="64">
        <f>('Approp Data'!BV48/'Tax Rev Data'!BU47)*100</f>
        <v>7.9111375170511327</v>
      </c>
      <c r="BE47" s="64">
        <f>('Approp Data'!BW48/'Tax Rev Data'!BV47)*100</f>
        <v>7.6697008922024992</v>
      </c>
      <c r="BF47" s="64">
        <f>('Approp Data'!BX48/'Tax Rev Data'!BW47)*100</f>
        <v>8.0587531355771791</v>
      </c>
      <c r="BG47" s="64">
        <f>('Approp Data'!BY48/'Tax Rev Data'!BX47)*100</f>
        <v>8.4462703834505763</v>
      </c>
      <c r="BH47" s="95">
        <f t="shared" si="102"/>
        <v>11.028905548773615</v>
      </c>
      <c r="BI47" s="95">
        <f t="shared" si="103"/>
        <v>9.6140905573523288</v>
      </c>
      <c r="BJ47" s="95">
        <f t="shared" si="104"/>
        <v>9.2318197338494734</v>
      </c>
      <c r="BK47" s="100">
        <f t="shared" si="33"/>
        <v>27</v>
      </c>
      <c r="BL47" s="97">
        <f t="shared" si="34"/>
        <v>32</v>
      </c>
      <c r="BM47" s="130">
        <f t="shared" si="35"/>
        <v>27</v>
      </c>
      <c r="BN47" s="95">
        <f t="shared" si="135"/>
        <v>10.024937758708626</v>
      </c>
      <c r="BO47" s="95">
        <f t="shared" si="136"/>
        <v>9.5435737753214713</v>
      </c>
      <c r="BP47" s="95">
        <f t="shared" si="137"/>
        <v>8.6209515099538496</v>
      </c>
      <c r="BQ47" s="100">
        <f t="shared" si="138"/>
        <v>35</v>
      </c>
      <c r="BR47" s="97">
        <f t="shared" si="139"/>
        <v>31</v>
      </c>
      <c r="BS47" s="130">
        <f t="shared" si="140"/>
        <v>27</v>
      </c>
      <c r="BT47" s="95">
        <f t="shared" si="141"/>
        <v>9.7201519438773882</v>
      </c>
      <c r="BU47" s="95">
        <f t="shared" si="142"/>
        <v>10.173764891584009</v>
      </c>
      <c r="BV47" s="95">
        <f t="shared" si="143"/>
        <v>8.5652846286312094</v>
      </c>
      <c r="BW47" s="100">
        <f t="shared" si="45"/>
        <v>36</v>
      </c>
      <c r="BX47" s="97">
        <f t="shared" si="46"/>
        <v>27</v>
      </c>
      <c r="BY47" s="130">
        <f t="shared" si="47"/>
        <v>28</v>
      </c>
      <c r="BZ47" s="95">
        <f t="shared" si="48"/>
        <v>10.143417608368029</v>
      </c>
      <c r="CA47" s="95">
        <f t="shared" si="49"/>
        <v>9.5418895670865815</v>
      </c>
      <c r="CB47" s="95">
        <f t="shared" si="50"/>
        <v>9.1815025936651207</v>
      </c>
      <c r="CC47" s="100">
        <f t="shared" si="51"/>
        <v>32</v>
      </c>
      <c r="CD47" s="97">
        <f t="shared" si="52"/>
        <v>31</v>
      </c>
      <c r="CE47" s="130">
        <f t="shared" si="53"/>
        <v>28</v>
      </c>
      <c r="CF47" s="95">
        <f t="shared" si="54"/>
        <v>9.7105460458470798</v>
      </c>
      <c r="CG47" s="95">
        <f t="shared" si="55"/>
        <v>9.8887990560891748</v>
      </c>
      <c r="CH47" s="203">
        <f t="shared" si="56"/>
        <v>8.6596542296290693</v>
      </c>
      <c r="CI47" s="100">
        <f t="shared" si="57"/>
        <v>31</v>
      </c>
      <c r="CJ47" s="97">
        <f t="shared" si="58"/>
        <v>31</v>
      </c>
      <c r="CK47" s="130">
        <f t="shared" si="59"/>
        <v>29</v>
      </c>
      <c r="CL47" s="95">
        <f t="shared" si="105"/>
        <v>9.6140905573523288</v>
      </c>
      <c r="CM47" s="95">
        <f t="shared" si="106"/>
        <v>9.2318197338494734</v>
      </c>
      <c r="CN47" s="203">
        <f t="shared" si="107"/>
        <v>8.2628259356812457</v>
      </c>
      <c r="CO47" s="100">
        <f t="shared" si="108"/>
        <v>32</v>
      </c>
      <c r="CP47" s="97">
        <f t="shared" si="109"/>
        <v>27</v>
      </c>
      <c r="CQ47" s="130">
        <f t="shared" si="110"/>
        <v>33</v>
      </c>
      <c r="CR47" s="95">
        <f t="shared" si="111"/>
        <v>9.5435737753214713</v>
      </c>
      <c r="CS47" s="95">
        <f t="shared" si="112"/>
        <v>8.6209515099538496</v>
      </c>
      <c r="CT47" s="203">
        <f t="shared" si="113"/>
        <v>7.9111375170511327</v>
      </c>
      <c r="CU47" s="100">
        <f t="shared" si="114"/>
        <v>31</v>
      </c>
      <c r="CV47" s="97">
        <f t="shared" si="115"/>
        <v>27</v>
      </c>
      <c r="CW47" s="130">
        <f t="shared" si="116"/>
        <v>33</v>
      </c>
      <c r="CX47" s="95">
        <f t="shared" si="117"/>
        <v>10.173764891584009</v>
      </c>
      <c r="CY47" s="95">
        <f t="shared" si="118"/>
        <v>8.5652846286312094</v>
      </c>
      <c r="CZ47" s="203">
        <f t="shared" si="119"/>
        <v>7.6697008922024992</v>
      </c>
      <c r="DA47" s="100">
        <f t="shared" si="120"/>
        <v>27</v>
      </c>
      <c r="DB47" s="97">
        <f t="shared" si="121"/>
        <v>28</v>
      </c>
      <c r="DC47" s="130">
        <f t="shared" si="122"/>
        <v>33</v>
      </c>
      <c r="DD47" s="95">
        <f t="shared" si="123"/>
        <v>9.5418895670865815</v>
      </c>
      <c r="DE47" s="95">
        <f t="shared" si="124"/>
        <v>9.1815025936651207</v>
      </c>
      <c r="DF47" s="203">
        <f t="shared" si="125"/>
        <v>8.0587531355771791</v>
      </c>
      <c r="DG47" s="100">
        <f t="shared" si="126"/>
        <v>31</v>
      </c>
      <c r="DH47" s="97">
        <f t="shared" si="127"/>
        <v>28</v>
      </c>
      <c r="DI47" s="130">
        <f t="shared" si="128"/>
        <v>28</v>
      </c>
      <c r="DJ47" s="95">
        <f t="shared" si="129"/>
        <v>9.8887990560891748</v>
      </c>
      <c r="DK47" s="95">
        <f t="shared" si="130"/>
        <v>8.6596542296290693</v>
      </c>
      <c r="DL47" s="203">
        <f t="shared" si="131"/>
        <v>8.4462703834505763</v>
      </c>
      <c r="DM47" s="100">
        <f t="shared" si="132"/>
        <v>31</v>
      </c>
      <c r="DN47" s="97">
        <f t="shared" si="133"/>
        <v>29</v>
      </c>
      <c r="DO47" s="130">
        <f t="shared" si="134"/>
        <v>30</v>
      </c>
    </row>
    <row r="48" spans="1:119">
      <c r="A48" s="12" t="s">
        <v>49</v>
      </c>
      <c r="B48" s="64">
        <f>('Approp Data'!F49/'Tax Rev Data'!S48)*100</f>
        <v>0</v>
      </c>
      <c r="C48" s="64"/>
      <c r="D48" s="64"/>
      <c r="E48" s="64"/>
      <c r="F48" s="64"/>
      <c r="G48" s="64"/>
      <c r="H48" s="64"/>
      <c r="I48" s="64"/>
      <c r="J48" s="64"/>
      <c r="K48" s="64"/>
      <c r="L48" s="64"/>
      <c r="M48" s="64"/>
      <c r="N48" s="64"/>
      <c r="O48" s="64"/>
      <c r="P48" s="64"/>
      <c r="Q48" s="64"/>
      <c r="R48" s="64"/>
      <c r="S48" s="64"/>
      <c r="T48" s="64"/>
      <c r="U48" s="64"/>
      <c r="V48" s="64"/>
      <c r="W48" s="64"/>
      <c r="X48" s="64"/>
      <c r="Y48" s="64"/>
      <c r="Z48" s="64"/>
      <c r="AA48" s="64"/>
      <c r="AB48" s="64"/>
      <c r="AC48" s="64"/>
      <c r="AD48" s="64"/>
      <c r="AE48" s="64">
        <f>('Approp Data'!AI49/'Tax Rev Data'!AV48)*100</f>
        <v>18.723281991367692</v>
      </c>
      <c r="AF48" s="64">
        <f>('Approp Data'!AJ49/'Tax Rev Data'!AW48)*100</f>
        <v>18.081621652177777</v>
      </c>
      <c r="AG48" s="64">
        <f>('Approp Data'!AK49/'Tax Rev Data'!AX48)*100</f>
        <v>17.240164804714251</v>
      </c>
      <c r="AH48" s="64">
        <f>('Approp Data'!AL49/'Tax Rev Data'!AY48)*100</f>
        <v>17.373052968273097</v>
      </c>
      <c r="AI48" s="64">
        <f>('Approp Data'!AM49/'Tax Rev Data'!AZ48)*100</f>
        <v>16.955325723729693</v>
      </c>
      <c r="AJ48" s="64">
        <f>('Approp Data'!AN49/'Tax Rev Data'!BA48)*100</f>
        <v>16.290057115408914</v>
      </c>
      <c r="AK48" s="64">
        <f>('Approp Data'!AO49/'Tax Rev Data'!BB48)*100</f>
        <v>16.71321304442932</v>
      </c>
      <c r="AL48" s="64">
        <f>('Approp Data'!AP49/'Tax Rev Data'!BC48)*100</f>
        <v>17.596313891686385</v>
      </c>
      <c r="AM48" s="64">
        <f>('Approp Data'!AQ49/'Tax Rev Data'!BD48)*100</f>
        <v>16.533251572350252</v>
      </c>
      <c r="AN48" s="64">
        <f>('Approp Data'!AR49/'Tax Rev Data'!BE48)*100</f>
        <v>16.996333716115846</v>
      </c>
      <c r="AO48" s="64">
        <f>('Approp Data'!AS49/'Tax Rev Data'!BF48)*100</f>
        <v>17.402344911750024</v>
      </c>
      <c r="AP48" s="64">
        <f>('Approp Data'!AT49/'Tax Rev Data'!BG48)*100</f>
        <v>14.901394987603428</v>
      </c>
      <c r="AQ48" s="64">
        <f>('Approp Data'!AU49/'Tax Rev Data'!BH48)*100</f>
        <v>14.279358433720871</v>
      </c>
      <c r="AR48" s="64">
        <f>('Approp Data'!AV49/'Tax Rev Data'!BI48)*100</f>
        <v>14.877776645170842</v>
      </c>
      <c r="AS48" s="64">
        <f>('Approp Data'!AW49/'Tax Rev Data'!BJ48)*100</f>
        <v>15.248964086427661</v>
      </c>
      <c r="AT48" s="64">
        <f>('Approp Data'!AX49/'Tax Rev Data'!BK48)*100</f>
        <v>15.937499293498709</v>
      </c>
      <c r="AU48" s="64">
        <f>('Approp Data'!AY49/'Tax Rev Data'!BL48)*100</f>
        <v>15.411080330117292</v>
      </c>
      <c r="AV48" s="64">
        <f>('Approp Data'!BC49/'Tax Rev Data'!BM48)*100</f>
        <v>16.031291179395637</v>
      </c>
      <c r="AW48" s="64">
        <f>('Approp Data'!BG49/'Tax Rev Data'!BN48)*100</f>
        <v>17.16696502685819</v>
      </c>
      <c r="AX48" s="64">
        <f>('Approp Data'!BK49/'Tax Rev Data'!BO48)*100</f>
        <v>15.661440538699525</v>
      </c>
      <c r="AY48" s="64">
        <f>('Approp Data'!BQ49/'Tax Rev Data'!BP48)*100</f>
        <v>15.104859597258013</v>
      </c>
      <c r="AZ48" s="64">
        <f>('Approp Data'!BR49/'Tax Rev Data'!BQ48)*100</f>
        <v>14.583199864206907</v>
      </c>
      <c r="BA48" s="64">
        <f>('Approp Data'!BS49/'Tax Rev Data'!BR48)*100</f>
        <v>14.704512874787207</v>
      </c>
      <c r="BB48" s="64">
        <f>('Approp Data'!BT49/'Tax Rev Data'!BS48)*100</f>
        <v>14.696831125673537</v>
      </c>
      <c r="BC48" s="64">
        <f>('Approp Data'!BU49/'Tax Rev Data'!BT48)*100</f>
        <v>14.726097601918886</v>
      </c>
      <c r="BD48" s="64">
        <f>('Approp Data'!BV49/'Tax Rev Data'!BU48)*100</f>
        <v>14.612871144136758</v>
      </c>
      <c r="BE48" s="64">
        <f>('Approp Data'!BW49/'Tax Rev Data'!BV48)*100</f>
        <v>14.139066654329898</v>
      </c>
      <c r="BF48" s="64">
        <f>('Approp Data'!BX49/'Tax Rev Data'!BW48)*100</f>
        <v>13.637308808559901</v>
      </c>
      <c r="BG48" s="64">
        <f>('Approp Data'!BY49/'Tax Rev Data'!BX48)*100</f>
        <v>13.950343703598989</v>
      </c>
      <c r="BH48" s="95">
        <f t="shared" si="102"/>
        <v>16.996333716115846</v>
      </c>
      <c r="BI48" s="95">
        <f t="shared" si="103"/>
        <v>15.248964086427661</v>
      </c>
      <c r="BJ48" s="95">
        <f t="shared" si="104"/>
        <v>15.661440538699525</v>
      </c>
      <c r="BK48" s="100">
        <f t="shared" si="33"/>
        <v>3</v>
      </c>
      <c r="BL48" s="97">
        <f t="shared" si="34"/>
        <v>6</v>
      </c>
      <c r="BM48" s="130">
        <f t="shared" si="35"/>
        <v>5</v>
      </c>
      <c r="BN48" s="95">
        <f t="shared" si="135"/>
        <v>17.402344911750024</v>
      </c>
      <c r="BO48" s="95">
        <f t="shared" si="136"/>
        <v>15.937499293498709</v>
      </c>
      <c r="BP48" s="95">
        <f t="shared" si="137"/>
        <v>15.104859597258013</v>
      </c>
      <c r="BQ48" s="100">
        <f t="shared" si="138"/>
        <v>5</v>
      </c>
      <c r="BR48" s="97">
        <f t="shared" si="139"/>
        <v>6</v>
      </c>
      <c r="BS48" s="130">
        <f t="shared" si="140"/>
        <v>6</v>
      </c>
      <c r="BT48" s="95">
        <f t="shared" si="141"/>
        <v>14.901394987603428</v>
      </c>
      <c r="BU48" s="95">
        <f t="shared" si="142"/>
        <v>15.411080330117292</v>
      </c>
      <c r="BV48" s="95">
        <f t="shared" si="143"/>
        <v>14.583199864206907</v>
      </c>
      <c r="BW48" s="100">
        <f t="shared" si="45"/>
        <v>13</v>
      </c>
      <c r="BX48" s="97">
        <f t="shared" si="46"/>
        <v>6</v>
      </c>
      <c r="BY48" s="130">
        <f t="shared" si="47"/>
        <v>6</v>
      </c>
      <c r="BZ48" s="95">
        <f t="shared" si="48"/>
        <v>14.279358433720871</v>
      </c>
      <c r="CA48" s="95">
        <f t="shared" si="49"/>
        <v>16.031291179395637</v>
      </c>
      <c r="CB48" s="95">
        <f t="shared" si="50"/>
        <v>14.704512874787207</v>
      </c>
      <c r="CC48" s="100">
        <f t="shared" si="51"/>
        <v>14</v>
      </c>
      <c r="CD48" s="97">
        <f t="shared" si="52"/>
        <v>5</v>
      </c>
      <c r="CE48" s="130">
        <f t="shared" si="53"/>
        <v>6</v>
      </c>
      <c r="CF48" s="95">
        <f t="shared" si="54"/>
        <v>14.877776645170842</v>
      </c>
      <c r="CG48" s="95">
        <f t="shared" si="55"/>
        <v>17.16696502685819</v>
      </c>
      <c r="CH48" s="203">
        <f t="shared" si="56"/>
        <v>14.696831125673537</v>
      </c>
      <c r="CI48" s="100">
        <f t="shared" si="57"/>
        <v>9</v>
      </c>
      <c r="CJ48" s="97">
        <f t="shared" si="58"/>
        <v>5</v>
      </c>
      <c r="CK48" s="130">
        <f t="shared" si="59"/>
        <v>7</v>
      </c>
      <c r="CL48" s="95">
        <f t="shared" si="105"/>
        <v>15.248964086427661</v>
      </c>
      <c r="CM48" s="95">
        <f t="shared" si="106"/>
        <v>15.661440538699525</v>
      </c>
      <c r="CN48" s="203">
        <f t="shared" si="107"/>
        <v>14.726097601918886</v>
      </c>
      <c r="CO48" s="100">
        <f t="shared" si="108"/>
        <v>6</v>
      </c>
      <c r="CP48" s="97">
        <f t="shared" si="109"/>
        <v>5</v>
      </c>
      <c r="CQ48" s="130">
        <f t="shared" si="110"/>
        <v>7</v>
      </c>
      <c r="CR48" s="95">
        <f t="shared" si="111"/>
        <v>15.937499293498709</v>
      </c>
      <c r="CS48" s="95">
        <f t="shared" si="112"/>
        <v>15.104859597258013</v>
      </c>
      <c r="CT48" s="203">
        <f t="shared" si="113"/>
        <v>14.612871144136758</v>
      </c>
      <c r="CU48" s="100">
        <f t="shared" si="114"/>
        <v>6</v>
      </c>
      <c r="CV48" s="97">
        <f t="shared" si="115"/>
        <v>6</v>
      </c>
      <c r="CW48" s="130">
        <f t="shared" si="116"/>
        <v>6</v>
      </c>
      <c r="CX48" s="95">
        <f t="shared" si="117"/>
        <v>15.411080330117292</v>
      </c>
      <c r="CY48" s="95">
        <f t="shared" si="118"/>
        <v>14.583199864206907</v>
      </c>
      <c r="CZ48" s="203">
        <f t="shared" si="119"/>
        <v>14.139066654329898</v>
      </c>
      <c r="DA48" s="100">
        <f t="shared" si="120"/>
        <v>6</v>
      </c>
      <c r="DB48" s="97">
        <f t="shared" si="121"/>
        <v>6</v>
      </c>
      <c r="DC48" s="130">
        <f t="shared" si="122"/>
        <v>8</v>
      </c>
      <c r="DD48" s="95">
        <f t="shared" si="123"/>
        <v>16.031291179395637</v>
      </c>
      <c r="DE48" s="95">
        <f t="shared" si="124"/>
        <v>14.704512874787207</v>
      </c>
      <c r="DF48" s="203">
        <f t="shared" si="125"/>
        <v>13.637308808559901</v>
      </c>
      <c r="DG48" s="100">
        <f t="shared" si="126"/>
        <v>5</v>
      </c>
      <c r="DH48" s="97">
        <f t="shared" si="127"/>
        <v>6</v>
      </c>
      <c r="DI48" s="130">
        <f t="shared" si="128"/>
        <v>8</v>
      </c>
      <c r="DJ48" s="95">
        <f t="shared" si="129"/>
        <v>17.16696502685819</v>
      </c>
      <c r="DK48" s="95">
        <f t="shared" si="130"/>
        <v>14.696831125673537</v>
      </c>
      <c r="DL48" s="203">
        <f t="shared" si="131"/>
        <v>13.950343703598989</v>
      </c>
      <c r="DM48" s="100">
        <f t="shared" si="132"/>
        <v>5</v>
      </c>
      <c r="DN48" s="97">
        <f t="shared" si="133"/>
        <v>7</v>
      </c>
      <c r="DO48" s="130">
        <f t="shared" si="134"/>
        <v>6</v>
      </c>
    </row>
    <row r="49" spans="1:119">
      <c r="A49" s="12" t="s">
        <v>50</v>
      </c>
      <c r="B49" s="64">
        <f>('Approp Data'!F50/'Tax Rev Data'!S49)*100</f>
        <v>0</v>
      </c>
      <c r="C49" s="64"/>
      <c r="D49" s="64"/>
      <c r="E49" s="64"/>
      <c r="F49" s="64"/>
      <c r="G49" s="64"/>
      <c r="H49" s="64"/>
      <c r="I49" s="64"/>
      <c r="J49" s="64"/>
      <c r="K49" s="64"/>
      <c r="L49" s="64"/>
      <c r="M49" s="64"/>
      <c r="N49" s="64"/>
      <c r="O49" s="64"/>
      <c r="P49" s="64"/>
      <c r="Q49" s="64"/>
      <c r="R49" s="64"/>
      <c r="S49" s="64"/>
      <c r="T49" s="64"/>
      <c r="U49" s="64"/>
      <c r="V49" s="64"/>
      <c r="W49" s="64"/>
      <c r="X49" s="64"/>
      <c r="Y49" s="64"/>
      <c r="Z49" s="64"/>
      <c r="AA49" s="64"/>
      <c r="AB49" s="64"/>
      <c r="AC49" s="64"/>
      <c r="AD49" s="64"/>
      <c r="AE49" s="64">
        <f>('Approp Data'!AI50/'Tax Rev Data'!AV49)*100</f>
        <v>21.816951343925819</v>
      </c>
      <c r="AF49" s="64">
        <f>('Approp Data'!AJ50/'Tax Rev Data'!AW49)*100</f>
        <v>17.324535709759719</v>
      </c>
      <c r="AG49" s="64">
        <f>('Approp Data'!AK50/'Tax Rev Data'!AX49)*100</f>
        <v>16.379191467525096</v>
      </c>
      <c r="AH49" s="64">
        <f>('Approp Data'!AL50/'Tax Rev Data'!AY49)*100</f>
        <v>15.843855120081358</v>
      </c>
      <c r="AI49" s="64">
        <f>('Approp Data'!AM50/'Tax Rev Data'!AZ49)*100</f>
        <v>15.610553653761643</v>
      </c>
      <c r="AJ49" s="64">
        <f>('Approp Data'!AN50/'Tax Rev Data'!BA49)*100</f>
        <v>16.269301980244546</v>
      </c>
      <c r="AK49" s="64">
        <f>('Approp Data'!AO50/'Tax Rev Data'!BB49)*100</f>
        <v>16.052579112089951</v>
      </c>
      <c r="AL49" s="64">
        <f>('Approp Data'!AP50/'Tax Rev Data'!BC49)*100</f>
        <v>16.688944138223352</v>
      </c>
      <c r="AM49" s="64">
        <f>('Approp Data'!AQ50/'Tax Rev Data'!BD49)*100</f>
        <v>15.836171593852811</v>
      </c>
      <c r="AN49" s="64">
        <f>('Approp Data'!AR50/'Tax Rev Data'!BE49)*100</f>
        <v>17.211361159373489</v>
      </c>
      <c r="AO49" s="64">
        <f>('Approp Data'!AS50/'Tax Rev Data'!BF49)*100</f>
        <v>18.240506793615673</v>
      </c>
      <c r="AP49" s="64">
        <f>('Approp Data'!AT50/'Tax Rev Data'!BG49)*100</f>
        <v>17.113049119193157</v>
      </c>
      <c r="AQ49" s="64">
        <f>('Approp Data'!AU50/'Tax Rev Data'!BH49)*100</f>
        <v>16.400572874708068</v>
      </c>
      <c r="AR49" s="64">
        <f>('Approp Data'!AV50/'Tax Rev Data'!BI49)*100</f>
        <v>15.32331451806572</v>
      </c>
      <c r="AS49" s="64">
        <f>('Approp Data'!AW50/'Tax Rev Data'!BJ49)*100</f>
        <v>13.300290028065643</v>
      </c>
      <c r="AT49" s="64">
        <f>('Approp Data'!AX50/'Tax Rev Data'!BK49)*100</f>
        <v>14.240180819858777</v>
      </c>
      <c r="AU49" s="64">
        <f>('Approp Data'!AY50/'Tax Rev Data'!BL49)*100</f>
        <v>10.981611172047735</v>
      </c>
      <c r="AV49" s="64">
        <f>('Approp Data'!BC50/'Tax Rev Data'!BM49)*100</f>
        <v>12.90858457299956</v>
      </c>
      <c r="AW49" s="64">
        <f>('Approp Data'!BG50/'Tax Rev Data'!BN49)*100</f>
        <v>11.780571834621904</v>
      </c>
      <c r="AX49" s="64">
        <f>('Approp Data'!BK50/'Tax Rev Data'!BO49)*100</f>
        <v>8.9987722987996648</v>
      </c>
      <c r="AY49" s="64">
        <f>('Approp Data'!BQ50/'Tax Rev Data'!BP49)*100</f>
        <v>8.2921714342634569</v>
      </c>
      <c r="AZ49" s="64">
        <f>('Approp Data'!BR50/'Tax Rev Data'!BQ49)*100</f>
        <v>7.7318630550108809</v>
      </c>
      <c r="BA49" s="64">
        <f>('Approp Data'!BS50/'Tax Rev Data'!BR49)*100</f>
        <v>6.6938647334707415</v>
      </c>
      <c r="BB49" s="64">
        <f>('Approp Data'!BT50/'Tax Rev Data'!BS49)*100</f>
        <v>7.0685496449990008</v>
      </c>
      <c r="BC49" s="64">
        <f>('Approp Data'!BU50/'Tax Rev Data'!BT49)*100</f>
        <v>11.314050154956519</v>
      </c>
      <c r="BD49" s="64">
        <f>('Approp Data'!BV50/'Tax Rev Data'!BU49)*100</f>
        <v>10.345094689503959</v>
      </c>
      <c r="BE49" s="64">
        <f>('Approp Data'!BW50/'Tax Rev Data'!BV49)*100</f>
        <v>8.5249838294828475</v>
      </c>
      <c r="BF49" s="64">
        <f>('Approp Data'!BX50/'Tax Rev Data'!BW49)*100</f>
        <v>7.6384871534630348</v>
      </c>
      <c r="BG49" s="64">
        <f>('Approp Data'!BY50/'Tax Rev Data'!BX49)*100</f>
        <v>8.8121036189945556</v>
      </c>
      <c r="BH49" s="95">
        <f t="shared" si="102"/>
        <v>17.211361159373489</v>
      </c>
      <c r="BI49" s="95">
        <f t="shared" si="103"/>
        <v>13.300290028065643</v>
      </c>
      <c r="BJ49" s="95">
        <f t="shared" si="104"/>
        <v>8.9987722987996648</v>
      </c>
      <c r="BK49" s="100">
        <f t="shared" si="33"/>
        <v>2</v>
      </c>
      <c r="BL49" s="97">
        <f t="shared" si="34"/>
        <v>12</v>
      </c>
      <c r="BM49" s="130">
        <f t="shared" si="35"/>
        <v>28</v>
      </c>
      <c r="BN49" s="95">
        <f t="shared" si="135"/>
        <v>18.240506793615673</v>
      </c>
      <c r="BO49" s="95">
        <f t="shared" si="136"/>
        <v>14.240180819858777</v>
      </c>
      <c r="BP49" s="95">
        <f t="shared" si="137"/>
        <v>8.2921714342634569</v>
      </c>
      <c r="BQ49" s="100">
        <f t="shared" si="138"/>
        <v>2</v>
      </c>
      <c r="BR49" s="97">
        <f t="shared" si="139"/>
        <v>12</v>
      </c>
      <c r="BS49" s="130">
        <f t="shared" si="140"/>
        <v>29</v>
      </c>
      <c r="BT49" s="95">
        <f t="shared" si="141"/>
        <v>17.113049119193157</v>
      </c>
      <c r="BU49" s="95">
        <f t="shared" si="142"/>
        <v>10.981611172047735</v>
      </c>
      <c r="BV49" s="95">
        <f t="shared" si="143"/>
        <v>7.7318630550108809</v>
      </c>
      <c r="BW49" s="100">
        <f t="shared" si="45"/>
        <v>4</v>
      </c>
      <c r="BX49" s="97">
        <f t="shared" si="46"/>
        <v>22</v>
      </c>
      <c r="BY49" s="130">
        <f t="shared" si="47"/>
        <v>31</v>
      </c>
      <c r="BZ49" s="95">
        <f t="shared" si="48"/>
        <v>16.400572874708068</v>
      </c>
      <c r="CA49" s="95">
        <f t="shared" si="49"/>
        <v>12.90858457299956</v>
      </c>
      <c r="CB49" s="95">
        <f t="shared" si="50"/>
        <v>6.6938647334707415</v>
      </c>
      <c r="CC49" s="100">
        <f t="shared" si="51"/>
        <v>8</v>
      </c>
      <c r="CD49" s="97">
        <f t="shared" si="52"/>
        <v>12</v>
      </c>
      <c r="CE49" s="130">
        <f t="shared" si="53"/>
        <v>43</v>
      </c>
      <c r="CF49" s="95">
        <f t="shared" si="54"/>
        <v>15.32331451806572</v>
      </c>
      <c r="CG49" s="95">
        <f t="shared" si="55"/>
        <v>11.780571834621904</v>
      </c>
      <c r="CH49" s="203">
        <f t="shared" si="56"/>
        <v>7.0685496449990008</v>
      </c>
      <c r="CI49" s="100">
        <f t="shared" si="57"/>
        <v>6</v>
      </c>
      <c r="CJ49" s="97">
        <f t="shared" si="58"/>
        <v>18</v>
      </c>
      <c r="CK49" s="130">
        <f t="shared" si="59"/>
        <v>37</v>
      </c>
      <c r="CL49" s="95">
        <f t="shared" si="105"/>
        <v>13.300290028065643</v>
      </c>
      <c r="CM49" s="95">
        <f t="shared" si="106"/>
        <v>8.9987722987996648</v>
      </c>
      <c r="CN49" s="203">
        <f t="shared" si="107"/>
        <v>11.314050154956519</v>
      </c>
      <c r="CO49" s="100">
        <f t="shared" si="108"/>
        <v>12</v>
      </c>
      <c r="CP49" s="97">
        <f t="shared" si="109"/>
        <v>28</v>
      </c>
      <c r="CQ49" s="130">
        <f t="shared" si="110"/>
        <v>17</v>
      </c>
      <c r="CR49" s="95">
        <f t="shared" si="111"/>
        <v>14.240180819858777</v>
      </c>
      <c r="CS49" s="95">
        <f t="shared" si="112"/>
        <v>8.2921714342634569</v>
      </c>
      <c r="CT49" s="203">
        <f t="shared" si="113"/>
        <v>10.345094689503959</v>
      </c>
      <c r="CU49" s="100">
        <f t="shared" si="114"/>
        <v>12</v>
      </c>
      <c r="CV49" s="97">
        <f t="shared" si="115"/>
        <v>29</v>
      </c>
      <c r="CW49" s="130">
        <f t="shared" si="116"/>
        <v>18</v>
      </c>
      <c r="CX49" s="95">
        <f t="shared" si="117"/>
        <v>10.981611172047735</v>
      </c>
      <c r="CY49" s="95">
        <f t="shared" si="118"/>
        <v>7.7318630550108809</v>
      </c>
      <c r="CZ49" s="203">
        <f t="shared" si="119"/>
        <v>8.5249838294828475</v>
      </c>
      <c r="DA49" s="100">
        <f t="shared" si="120"/>
        <v>22</v>
      </c>
      <c r="DB49" s="97">
        <f t="shared" si="121"/>
        <v>31</v>
      </c>
      <c r="DC49" s="130">
        <f t="shared" si="122"/>
        <v>27</v>
      </c>
      <c r="DD49" s="95">
        <f t="shared" si="123"/>
        <v>12.90858457299956</v>
      </c>
      <c r="DE49" s="95">
        <f t="shared" si="124"/>
        <v>6.6938647334707415</v>
      </c>
      <c r="DF49" s="203">
        <f t="shared" si="125"/>
        <v>7.6384871534630348</v>
      </c>
      <c r="DG49" s="100">
        <f t="shared" si="126"/>
        <v>12</v>
      </c>
      <c r="DH49" s="97">
        <f t="shared" si="127"/>
        <v>43</v>
      </c>
      <c r="DI49" s="130">
        <f t="shared" si="128"/>
        <v>34</v>
      </c>
      <c r="DJ49" s="95">
        <f t="shared" si="129"/>
        <v>11.780571834621904</v>
      </c>
      <c r="DK49" s="95">
        <f t="shared" si="130"/>
        <v>7.0685496449990008</v>
      </c>
      <c r="DL49" s="203">
        <f t="shared" si="131"/>
        <v>8.8121036189945556</v>
      </c>
      <c r="DM49" s="100">
        <f t="shared" si="132"/>
        <v>18</v>
      </c>
      <c r="DN49" s="97">
        <f t="shared" si="133"/>
        <v>37</v>
      </c>
      <c r="DO49" s="130">
        <f t="shared" si="134"/>
        <v>24</v>
      </c>
    </row>
    <row r="50" spans="1:119">
      <c r="A50" s="12" t="s">
        <v>51</v>
      </c>
      <c r="B50" s="64">
        <f>('Approp Data'!F51/'Tax Rev Data'!S50)*100</f>
        <v>0</v>
      </c>
      <c r="C50" s="64"/>
      <c r="D50" s="64"/>
      <c r="E50" s="64"/>
      <c r="F50" s="64"/>
      <c r="G50" s="64"/>
      <c r="H50" s="64"/>
      <c r="I50" s="64"/>
      <c r="J50" s="64"/>
      <c r="K50" s="64"/>
      <c r="L50" s="64"/>
      <c r="M50" s="64"/>
      <c r="N50" s="64"/>
      <c r="O50" s="64"/>
      <c r="P50" s="64"/>
      <c r="Q50" s="64"/>
      <c r="R50" s="64"/>
      <c r="S50" s="64"/>
      <c r="T50" s="64"/>
      <c r="U50" s="64"/>
      <c r="V50" s="64"/>
      <c r="W50" s="64"/>
      <c r="X50" s="64"/>
      <c r="Y50" s="64"/>
      <c r="Z50" s="64"/>
      <c r="AA50" s="64"/>
      <c r="AB50" s="64"/>
      <c r="AC50" s="64"/>
      <c r="AD50" s="64"/>
      <c r="AE50" s="64">
        <f>('Approp Data'!AI51/'Tax Rev Data'!AV50)*100</f>
        <v>11.379580063637928</v>
      </c>
      <c r="AF50" s="64">
        <f>('Approp Data'!AJ51/'Tax Rev Data'!AW50)*100</f>
        <v>11.504012830422678</v>
      </c>
      <c r="AG50" s="64">
        <f>('Approp Data'!AK51/'Tax Rev Data'!AX50)*100</f>
        <v>10.870108371942786</v>
      </c>
      <c r="AH50" s="64">
        <f>('Approp Data'!AL51/'Tax Rev Data'!AY50)*100</f>
        <v>10.971499470505211</v>
      </c>
      <c r="AI50" s="64">
        <f>('Approp Data'!AM51/'Tax Rev Data'!AZ50)*100</f>
        <v>11.31144704249825</v>
      </c>
      <c r="AJ50" s="64">
        <f>('Approp Data'!AN51/'Tax Rev Data'!BA50)*100</f>
        <v>11.348021207033042</v>
      </c>
      <c r="AK50" s="64">
        <f>('Approp Data'!AO51/'Tax Rev Data'!BB50)*100</f>
        <v>10.965283585926889</v>
      </c>
      <c r="AL50" s="64">
        <f>('Approp Data'!AP51/'Tax Rev Data'!BC50)*100</f>
        <v>11.347478365645646</v>
      </c>
      <c r="AM50" s="64">
        <f>('Approp Data'!AQ51/'Tax Rev Data'!BD50)*100</f>
        <v>11.089400913227621</v>
      </c>
      <c r="AN50" s="64">
        <f>('Approp Data'!AR51/'Tax Rev Data'!BE50)*100</f>
        <v>10.625651507930238</v>
      </c>
      <c r="AO50" s="64">
        <f>('Approp Data'!AS51/'Tax Rev Data'!BF50)*100</f>
        <v>10.25172108970431</v>
      </c>
      <c r="AP50" s="64">
        <f>('Approp Data'!AT51/'Tax Rev Data'!BG50)*100</f>
        <v>10.028449615785162</v>
      </c>
      <c r="AQ50" s="64">
        <f>('Approp Data'!AU51/'Tax Rev Data'!BH50)*100</f>
        <v>9.3530776852049922</v>
      </c>
      <c r="AR50" s="64">
        <f>('Approp Data'!AV51/'Tax Rev Data'!BI50)*100</f>
        <v>8.9218307943971915</v>
      </c>
      <c r="AS50" s="64">
        <f>('Approp Data'!AW51/'Tax Rev Data'!BJ50)*100</f>
        <v>8.6894379035328395</v>
      </c>
      <c r="AT50" s="64">
        <f>('Approp Data'!AX51/'Tax Rev Data'!BK50)*100</f>
        <v>8.9045964486210067</v>
      </c>
      <c r="AU50" s="64">
        <f>('Approp Data'!AY51/'Tax Rev Data'!BL50)*100</f>
        <v>9.4884214005813483</v>
      </c>
      <c r="AV50" s="64">
        <f>('Approp Data'!BC51/'Tax Rev Data'!BM50)*100</f>
        <v>8.3378917777895794</v>
      </c>
      <c r="AW50" s="64">
        <f>('Approp Data'!BG51/'Tax Rev Data'!BN50)*100</f>
        <v>8.4588822120256815</v>
      </c>
      <c r="AX50" s="64">
        <f>('Approp Data'!BK51/'Tax Rev Data'!BO50)*100</f>
        <v>7.998435711754448</v>
      </c>
      <c r="AY50" s="64">
        <f>('Approp Data'!BQ51/'Tax Rev Data'!BP50)*100</f>
        <v>7.906949424559083</v>
      </c>
      <c r="AZ50" s="64">
        <f>('Approp Data'!BR51/'Tax Rev Data'!BQ50)*100</f>
        <v>7.7016394052632204</v>
      </c>
      <c r="BA50" s="64">
        <f>('Approp Data'!BS51/'Tax Rev Data'!BR50)*100</f>
        <v>7.8975627395739361</v>
      </c>
      <c r="BB50" s="64">
        <f>('Approp Data'!BT51/'Tax Rev Data'!BS50)*100</f>
        <v>7.8674210157374125</v>
      </c>
      <c r="BC50" s="64">
        <f>('Approp Data'!BU51/'Tax Rev Data'!BT50)*100</f>
        <v>8.0280794314442758</v>
      </c>
      <c r="BD50" s="64">
        <f>('Approp Data'!BV51/'Tax Rev Data'!BU50)*100</f>
        <v>7.5921244303361251</v>
      </c>
      <c r="BE50" s="64">
        <f>('Approp Data'!BW51/'Tax Rev Data'!BV50)*100</f>
        <v>7.9107076650932449</v>
      </c>
      <c r="BF50" s="64">
        <f>('Approp Data'!BX51/'Tax Rev Data'!BW50)*100</f>
        <v>7.9533416405332096</v>
      </c>
      <c r="BG50" s="64">
        <f>('Approp Data'!BY51/'Tax Rev Data'!BX50)*100</f>
        <v>8.8055533000195609</v>
      </c>
      <c r="BH50" s="95">
        <f t="shared" si="102"/>
        <v>10.625651507930238</v>
      </c>
      <c r="BI50" s="95">
        <f t="shared" si="103"/>
        <v>8.6894379035328395</v>
      </c>
      <c r="BJ50" s="95">
        <f t="shared" si="104"/>
        <v>7.998435711754448</v>
      </c>
      <c r="BK50" s="100">
        <f t="shared" si="33"/>
        <v>29</v>
      </c>
      <c r="BL50" s="97">
        <f t="shared" si="34"/>
        <v>34</v>
      </c>
      <c r="BM50" s="130">
        <f t="shared" si="35"/>
        <v>31</v>
      </c>
      <c r="BN50" s="95">
        <f t="shared" si="135"/>
        <v>10.25172108970431</v>
      </c>
      <c r="BO50" s="95">
        <f t="shared" si="136"/>
        <v>8.9045964486210067</v>
      </c>
      <c r="BP50" s="95">
        <f t="shared" si="137"/>
        <v>7.906949424559083</v>
      </c>
      <c r="BQ50" s="100">
        <f t="shared" si="138"/>
        <v>32</v>
      </c>
      <c r="BR50" s="97">
        <f t="shared" si="139"/>
        <v>34</v>
      </c>
      <c r="BS50" s="130">
        <f t="shared" si="140"/>
        <v>31</v>
      </c>
      <c r="BT50" s="95">
        <f t="shared" si="141"/>
        <v>10.028449615785162</v>
      </c>
      <c r="BU50" s="95">
        <f t="shared" si="142"/>
        <v>9.4884214005813483</v>
      </c>
      <c r="BV50" s="95">
        <f t="shared" si="143"/>
        <v>7.7016394052632204</v>
      </c>
      <c r="BW50" s="100">
        <f t="shared" si="45"/>
        <v>33</v>
      </c>
      <c r="BX50" s="97">
        <f t="shared" si="46"/>
        <v>30</v>
      </c>
      <c r="BY50" s="130">
        <f t="shared" si="47"/>
        <v>32</v>
      </c>
      <c r="BZ50" s="95">
        <f t="shared" si="48"/>
        <v>9.3530776852049922</v>
      </c>
      <c r="CA50" s="95">
        <f t="shared" si="49"/>
        <v>8.3378917777895794</v>
      </c>
      <c r="CB50" s="95">
        <f t="shared" si="50"/>
        <v>7.8975627395739361</v>
      </c>
      <c r="CC50" s="100">
        <f t="shared" si="51"/>
        <v>36</v>
      </c>
      <c r="CD50" s="97">
        <f t="shared" si="52"/>
        <v>34</v>
      </c>
      <c r="CE50" s="130">
        <f t="shared" si="53"/>
        <v>32</v>
      </c>
      <c r="CF50" s="95">
        <f t="shared" si="54"/>
        <v>8.9218307943971915</v>
      </c>
      <c r="CG50" s="95">
        <f t="shared" si="55"/>
        <v>8.4588822120256815</v>
      </c>
      <c r="CH50" s="203">
        <f t="shared" si="56"/>
        <v>7.8674210157374125</v>
      </c>
      <c r="CI50" s="100">
        <f t="shared" si="57"/>
        <v>36</v>
      </c>
      <c r="CJ50" s="97">
        <f t="shared" si="58"/>
        <v>35</v>
      </c>
      <c r="CK50" s="130">
        <f t="shared" si="59"/>
        <v>32</v>
      </c>
      <c r="CL50" s="95">
        <f t="shared" si="105"/>
        <v>8.6894379035328395</v>
      </c>
      <c r="CM50" s="95">
        <f t="shared" si="106"/>
        <v>7.998435711754448</v>
      </c>
      <c r="CN50" s="203">
        <f t="shared" si="107"/>
        <v>8.0280794314442758</v>
      </c>
      <c r="CO50" s="100">
        <f t="shared" si="108"/>
        <v>34</v>
      </c>
      <c r="CP50" s="97">
        <f t="shared" si="109"/>
        <v>31</v>
      </c>
      <c r="CQ50" s="130">
        <f t="shared" si="110"/>
        <v>34</v>
      </c>
      <c r="CR50" s="95">
        <f t="shared" si="111"/>
        <v>8.9045964486210067</v>
      </c>
      <c r="CS50" s="95">
        <f t="shared" si="112"/>
        <v>7.906949424559083</v>
      </c>
      <c r="CT50" s="203">
        <f t="shared" si="113"/>
        <v>7.5921244303361251</v>
      </c>
      <c r="CU50" s="100">
        <f t="shared" si="114"/>
        <v>34</v>
      </c>
      <c r="CV50" s="97">
        <f t="shared" si="115"/>
        <v>31</v>
      </c>
      <c r="CW50" s="130">
        <f t="shared" si="116"/>
        <v>34</v>
      </c>
      <c r="CX50" s="95">
        <f t="shared" si="117"/>
        <v>9.4884214005813483</v>
      </c>
      <c r="CY50" s="95">
        <f t="shared" si="118"/>
        <v>7.7016394052632204</v>
      </c>
      <c r="CZ50" s="203">
        <f t="shared" si="119"/>
        <v>7.9107076650932449</v>
      </c>
      <c r="DA50" s="100">
        <f t="shared" si="120"/>
        <v>30</v>
      </c>
      <c r="DB50" s="97">
        <f t="shared" si="121"/>
        <v>32</v>
      </c>
      <c r="DC50" s="130">
        <f t="shared" si="122"/>
        <v>32</v>
      </c>
      <c r="DD50" s="95">
        <f t="shared" si="123"/>
        <v>8.3378917777895794</v>
      </c>
      <c r="DE50" s="95">
        <f t="shared" si="124"/>
        <v>7.8975627395739361</v>
      </c>
      <c r="DF50" s="203">
        <f t="shared" si="125"/>
        <v>7.9533416405332096</v>
      </c>
      <c r="DG50" s="100">
        <f t="shared" si="126"/>
        <v>34</v>
      </c>
      <c r="DH50" s="97">
        <f t="shared" si="127"/>
        <v>32</v>
      </c>
      <c r="DI50" s="130">
        <f t="shared" si="128"/>
        <v>31</v>
      </c>
      <c r="DJ50" s="95">
        <f t="shared" si="129"/>
        <v>8.4588822120256815</v>
      </c>
      <c r="DK50" s="95">
        <f t="shared" si="130"/>
        <v>7.8674210157374125</v>
      </c>
      <c r="DL50" s="203">
        <f t="shared" si="131"/>
        <v>8.8055533000195609</v>
      </c>
      <c r="DM50" s="100">
        <f t="shared" si="132"/>
        <v>35</v>
      </c>
      <c r="DN50" s="97">
        <f t="shared" si="133"/>
        <v>32</v>
      </c>
      <c r="DO50" s="130">
        <f t="shared" si="134"/>
        <v>26</v>
      </c>
    </row>
    <row r="51" spans="1:119">
      <c r="A51" s="12" t="s">
        <v>52</v>
      </c>
      <c r="B51" s="64">
        <f>('Approp Data'!F52/'Tax Rev Data'!S51)*100</f>
        <v>0</v>
      </c>
      <c r="C51" s="64"/>
      <c r="D51" s="64"/>
      <c r="E51" s="64"/>
      <c r="F51" s="64"/>
      <c r="G51" s="64"/>
      <c r="H51" s="64"/>
      <c r="I51" s="64"/>
      <c r="J51" s="64"/>
      <c r="K51" s="64"/>
      <c r="L51" s="64"/>
      <c r="M51" s="64"/>
      <c r="N51" s="64"/>
      <c r="O51" s="64"/>
      <c r="P51" s="64"/>
      <c r="Q51" s="64"/>
      <c r="R51" s="64"/>
      <c r="S51" s="64"/>
      <c r="T51" s="64"/>
      <c r="U51" s="64"/>
      <c r="V51" s="64"/>
      <c r="W51" s="64"/>
      <c r="X51" s="64"/>
      <c r="Y51" s="64"/>
      <c r="Z51" s="64"/>
      <c r="AA51" s="64"/>
      <c r="AB51" s="64"/>
      <c r="AC51" s="64"/>
      <c r="AD51" s="64"/>
      <c r="AE51" s="64">
        <f>('Approp Data'!AI52/'Tax Rev Data'!AV51)*100</f>
        <v>18.532047742428748</v>
      </c>
      <c r="AF51" s="64">
        <f>('Approp Data'!AJ52/'Tax Rev Data'!AW51)*100</f>
        <v>18.84702810706386</v>
      </c>
      <c r="AG51" s="64">
        <f>('Approp Data'!AK52/'Tax Rev Data'!AX51)*100</f>
        <v>17.127232735409002</v>
      </c>
      <c r="AH51" s="64">
        <f>('Approp Data'!AL52/'Tax Rev Data'!AY51)*100</f>
        <v>16.950825388271806</v>
      </c>
      <c r="AI51" s="64">
        <f>('Approp Data'!AM52/'Tax Rev Data'!AZ51)*100</f>
        <v>16.076800990344417</v>
      </c>
      <c r="AJ51" s="64">
        <f>('Approp Data'!AN52/'Tax Rev Data'!BA51)*100</f>
        <v>15.625947473685443</v>
      </c>
      <c r="AK51" s="64">
        <f>('Approp Data'!AO52/'Tax Rev Data'!BB51)*100</f>
        <v>15.03447845636328</v>
      </c>
      <c r="AL51" s="64">
        <f>('Approp Data'!AP52/'Tax Rev Data'!BC51)*100</f>
        <v>14.970775144918298</v>
      </c>
      <c r="AM51" s="64">
        <f>('Approp Data'!AQ52/'Tax Rev Data'!BD51)*100</f>
        <v>14.683713581631608</v>
      </c>
      <c r="AN51" s="64">
        <f>('Approp Data'!AR52/'Tax Rev Data'!BE51)*100</f>
        <v>14.646295688149703</v>
      </c>
      <c r="AO51" s="64">
        <f>('Approp Data'!AS52/'Tax Rev Data'!BF51)*100</f>
        <v>15.157444839012243</v>
      </c>
      <c r="AP51" s="64">
        <f>('Approp Data'!AT52/'Tax Rev Data'!BG51)*100</f>
        <v>15.077175195344314</v>
      </c>
      <c r="AQ51" s="64">
        <f>('Approp Data'!AU52/'Tax Rev Data'!BH51)*100</f>
        <v>15.317596417501472</v>
      </c>
      <c r="AR51" s="64">
        <f>('Approp Data'!AV52/'Tax Rev Data'!BI51)*100</f>
        <v>14.916463264671833</v>
      </c>
      <c r="AS51" s="64">
        <f>('Approp Data'!AW52/'Tax Rev Data'!BJ51)*100</f>
        <v>15.034848695093469</v>
      </c>
      <c r="AT51" s="64">
        <f>('Approp Data'!AX52/'Tax Rev Data'!BK51)*100</f>
        <v>15.715723443331949</v>
      </c>
      <c r="AU51" s="64">
        <f>('Approp Data'!AY52/'Tax Rev Data'!BL51)*100</f>
        <v>14.326155115758821</v>
      </c>
      <c r="AV51" s="64">
        <f>('Approp Data'!BC52/'Tax Rev Data'!BM51)*100</f>
        <v>14.03309839672823</v>
      </c>
      <c r="AW51" s="64">
        <f>('Approp Data'!BG52/'Tax Rev Data'!BN51)*100</f>
        <v>14.201059650268652</v>
      </c>
      <c r="AX51" s="64">
        <f>('Approp Data'!BK52/'Tax Rev Data'!BO51)*100</f>
        <v>13.120865289897774</v>
      </c>
      <c r="AY51" s="64">
        <f>('Approp Data'!BQ52/'Tax Rev Data'!BP51)*100</f>
        <v>12.893491807759633</v>
      </c>
      <c r="AZ51" s="64">
        <f>('Approp Data'!BR52/'Tax Rev Data'!BQ51)*100</f>
        <v>13.551714164063423</v>
      </c>
      <c r="BA51" s="64">
        <f>('Approp Data'!BS52/'Tax Rev Data'!BR51)*100</f>
        <v>13.518399299718494</v>
      </c>
      <c r="BB51" s="64">
        <f>('Approp Data'!BT52/'Tax Rev Data'!BS51)*100</f>
        <v>13.04149039369025</v>
      </c>
      <c r="BC51" s="64">
        <f>('Approp Data'!BU52/'Tax Rev Data'!BT51)*100</f>
        <v>13.654087150582244</v>
      </c>
      <c r="BD51" s="64">
        <f>('Approp Data'!BV52/'Tax Rev Data'!BU51)*100</f>
        <v>12.800258566519901</v>
      </c>
      <c r="BE51" s="64">
        <f>('Approp Data'!BW52/'Tax Rev Data'!BV51)*100</f>
        <v>12.687268636821608</v>
      </c>
      <c r="BF51" s="64">
        <f>('Approp Data'!BX52/'Tax Rev Data'!BW51)*100</f>
        <v>14.104903435605271</v>
      </c>
      <c r="BG51" s="64">
        <f>('Approp Data'!BY52/'Tax Rev Data'!BX51)*100</f>
        <v>12.825079827172006</v>
      </c>
      <c r="BH51" s="95">
        <f t="shared" si="102"/>
        <v>14.646295688149703</v>
      </c>
      <c r="BI51" s="95">
        <f t="shared" si="103"/>
        <v>15.034848695093469</v>
      </c>
      <c r="BJ51" s="95">
        <f t="shared" si="104"/>
        <v>13.120865289897774</v>
      </c>
      <c r="BK51" s="100">
        <f t="shared" si="33"/>
        <v>10</v>
      </c>
      <c r="BL51" s="97">
        <f t="shared" si="34"/>
        <v>7</v>
      </c>
      <c r="BM51" s="130">
        <f t="shared" si="35"/>
        <v>11</v>
      </c>
      <c r="BN51" s="95">
        <f t="shared" si="135"/>
        <v>15.157444839012243</v>
      </c>
      <c r="BO51" s="95">
        <f t="shared" si="136"/>
        <v>15.715723443331949</v>
      </c>
      <c r="BP51" s="95">
        <f t="shared" si="137"/>
        <v>12.893491807759633</v>
      </c>
      <c r="BQ51" s="100">
        <f t="shared" si="138"/>
        <v>14</v>
      </c>
      <c r="BR51" s="97">
        <f t="shared" si="139"/>
        <v>8</v>
      </c>
      <c r="BS51" s="130">
        <f t="shared" si="140"/>
        <v>10</v>
      </c>
      <c r="BT51" s="95">
        <f t="shared" si="141"/>
        <v>15.077175195344314</v>
      </c>
      <c r="BU51" s="95">
        <f t="shared" si="142"/>
        <v>14.326155115758821</v>
      </c>
      <c r="BV51" s="95">
        <f t="shared" si="143"/>
        <v>13.551714164063423</v>
      </c>
      <c r="BW51" s="100">
        <f t="shared" si="45"/>
        <v>11</v>
      </c>
      <c r="BX51" s="97">
        <f t="shared" si="46"/>
        <v>8</v>
      </c>
      <c r="BY51" s="130">
        <f t="shared" si="47"/>
        <v>7</v>
      </c>
      <c r="BZ51" s="95">
        <f t="shared" si="48"/>
        <v>15.317596417501472</v>
      </c>
      <c r="CA51" s="95">
        <f t="shared" si="49"/>
        <v>14.03309839672823</v>
      </c>
      <c r="CB51" s="95">
        <f t="shared" si="50"/>
        <v>13.518399299718494</v>
      </c>
      <c r="CC51" s="100">
        <f t="shared" si="51"/>
        <v>10</v>
      </c>
      <c r="CD51" s="97">
        <f t="shared" si="52"/>
        <v>9</v>
      </c>
      <c r="CE51" s="130">
        <f t="shared" si="53"/>
        <v>8</v>
      </c>
      <c r="CF51" s="95">
        <f t="shared" si="54"/>
        <v>14.916463264671833</v>
      </c>
      <c r="CG51" s="95">
        <f t="shared" si="55"/>
        <v>14.201059650268652</v>
      </c>
      <c r="CH51" s="203">
        <f t="shared" si="56"/>
        <v>13.04149039369025</v>
      </c>
      <c r="CI51" s="100">
        <f t="shared" si="57"/>
        <v>7</v>
      </c>
      <c r="CJ51" s="97">
        <f t="shared" si="58"/>
        <v>12</v>
      </c>
      <c r="CK51" s="130">
        <f t="shared" si="59"/>
        <v>11</v>
      </c>
      <c r="CL51" s="95">
        <f t="shared" si="105"/>
        <v>15.034848695093469</v>
      </c>
      <c r="CM51" s="95">
        <f t="shared" si="106"/>
        <v>13.120865289897774</v>
      </c>
      <c r="CN51" s="203">
        <f t="shared" si="107"/>
        <v>13.654087150582244</v>
      </c>
      <c r="CO51" s="100">
        <f t="shared" si="108"/>
        <v>7</v>
      </c>
      <c r="CP51" s="97">
        <f t="shared" si="109"/>
        <v>11</v>
      </c>
      <c r="CQ51" s="130">
        <f t="shared" si="110"/>
        <v>10</v>
      </c>
      <c r="CR51" s="95">
        <f t="shared" si="111"/>
        <v>15.715723443331949</v>
      </c>
      <c r="CS51" s="95">
        <f t="shared" si="112"/>
        <v>12.893491807759633</v>
      </c>
      <c r="CT51" s="203">
        <f t="shared" si="113"/>
        <v>12.800258566519901</v>
      </c>
      <c r="CU51" s="100">
        <f t="shared" si="114"/>
        <v>8</v>
      </c>
      <c r="CV51" s="97">
        <f t="shared" si="115"/>
        <v>10</v>
      </c>
      <c r="CW51" s="130">
        <f t="shared" si="116"/>
        <v>11</v>
      </c>
      <c r="CX51" s="95">
        <f t="shared" si="117"/>
        <v>14.326155115758821</v>
      </c>
      <c r="CY51" s="95">
        <f t="shared" si="118"/>
        <v>13.551714164063423</v>
      </c>
      <c r="CZ51" s="203">
        <f t="shared" si="119"/>
        <v>12.687268636821608</v>
      </c>
      <c r="DA51" s="100">
        <f t="shared" si="120"/>
        <v>8</v>
      </c>
      <c r="DB51" s="97">
        <f t="shared" si="121"/>
        <v>7</v>
      </c>
      <c r="DC51" s="130">
        <f t="shared" si="122"/>
        <v>9</v>
      </c>
      <c r="DD51" s="95">
        <f t="shared" si="123"/>
        <v>14.03309839672823</v>
      </c>
      <c r="DE51" s="95">
        <f t="shared" si="124"/>
        <v>13.518399299718494</v>
      </c>
      <c r="DF51" s="203">
        <f t="shared" si="125"/>
        <v>14.104903435605271</v>
      </c>
      <c r="DG51" s="100">
        <f t="shared" si="126"/>
        <v>9</v>
      </c>
      <c r="DH51" s="97">
        <f t="shared" si="127"/>
        <v>8</v>
      </c>
      <c r="DI51" s="130">
        <f t="shared" si="128"/>
        <v>7</v>
      </c>
      <c r="DJ51" s="95">
        <f t="shared" si="129"/>
        <v>14.201059650268652</v>
      </c>
      <c r="DK51" s="95">
        <f t="shared" si="130"/>
        <v>13.04149039369025</v>
      </c>
      <c r="DL51" s="203">
        <f t="shared" si="131"/>
        <v>12.825079827172006</v>
      </c>
      <c r="DM51" s="100">
        <f t="shared" si="132"/>
        <v>12</v>
      </c>
      <c r="DN51" s="97">
        <f t="shared" si="133"/>
        <v>11</v>
      </c>
      <c r="DO51" s="130">
        <f t="shared" si="134"/>
        <v>11</v>
      </c>
    </row>
    <row r="52" spans="1:119">
      <c r="A52" s="21" t="s">
        <v>53</v>
      </c>
      <c r="B52" s="70">
        <f>('Approp Data'!F53/'Tax Rev Data'!S52)*100</f>
        <v>0</v>
      </c>
      <c r="C52" s="70"/>
      <c r="D52" s="70"/>
      <c r="E52" s="70"/>
      <c r="F52" s="70"/>
      <c r="G52" s="70"/>
      <c r="H52" s="70"/>
      <c r="I52" s="70"/>
      <c r="J52" s="70"/>
      <c r="K52" s="70"/>
      <c r="L52" s="70"/>
      <c r="M52" s="70"/>
      <c r="N52" s="70"/>
      <c r="O52" s="70"/>
      <c r="P52" s="70"/>
      <c r="Q52" s="70"/>
      <c r="R52" s="70"/>
      <c r="S52" s="70"/>
      <c r="T52" s="70"/>
      <c r="U52" s="70"/>
      <c r="V52" s="70"/>
      <c r="W52" s="70"/>
      <c r="X52" s="70"/>
      <c r="Y52" s="70"/>
      <c r="Z52" s="70"/>
      <c r="AA52" s="70"/>
      <c r="AB52" s="70"/>
      <c r="AC52" s="70"/>
      <c r="AD52" s="70"/>
      <c r="AE52" s="70">
        <f>('Approp Data'!AI53/'Tax Rev Data'!AV52)*100</f>
        <v>12.220364106730262</v>
      </c>
      <c r="AF52" s="70">
        <f>('Approp Data'!AJ53/'Tax Rev Data'!AW52)*100</f>
        <v>11.76736478081656</v>
      </c>
      <c r="AG52" s="70">
        <f>('Approp Data'!AK53/'Tax Rev Data'!AX52)*100</f>
        <v>11.619654009785593</v>
      </c>
      <c r="AH52" s="70">
        <f>('Approp Data'!AL53/'Tax Rev Data'!AY52)*100</f>
        <v>10.760787322603452</v>
      </c>
      <c r="AI52" s="70">
        <f>('Approp Data'!AM53/'Tax Rev Data'!AZ52)*100</f>
        <v>10.087785598955424</v>
      </c>
      <c r="AJ52" s="70">
        <f>('Approp Data'!AN53/'Tax Rev Data'!BA52)*100</f>
        <v>9.831626674917894</v>
      </c>
      <c r="AK52" s="70">
        <f>('Approp Data'!AO53/'Tax Rev Data'!BB52)*100</f>
        <v>9.3306142312134277</v>
      </c>
      <c r="AL52" s="70">
        <f>('Approp Data'!AP53/'Tax Rev Data'!BC52)*100</f>
        <v>9.2405757177078129</v>
      </c>
      <c r="AM52" s="70">
        <f>('Approp Data'!AQ53/'Tax Rev Data'!BD52)*100</f>
        <v>9.3050030568121755</v>
      </c>
      <c r="AN52" s="70">
        <f>('Approp Data'!AR53/'Tax Rev Data'!BE52)*100</f>
        <v>10.153196294941424</v>
      </c>
      <c r="AO52" s="70">
        <f>('Approp Data'!AS53/'Tax Rev Data'!BF52)*100</f>
        <v>10.254243521851633</v>
      </c>
      <c r="AP52" s="70">
        <f>('Approp Data'!AT53/'Tax Rev Data'!BG52)*100</f>
        <v>9.2211183504731693</v>
      </c>
      <c r="AQ52" s="70">
        <f>('Approp Data'!AU53/'Tax Rev Data'!BH52)*100</f>
        <v>8.8756596830609524</v>
      </c>
      <c r="AR52" s="70">
        <f>('Approp Data'!AV53/'Tax Rev Data'!BI52)*100</f>
        <v>8.4538435663978735</v>
      </c>
      <c r="AS52" s="70">
        <f>('Approp Data'!AW53/'Tax Rev Data'!BJ52)*100</f>
        <v>8.454932329320588</v>
      </c>
      <c r="AT52" s="70">
        <f>('Approp Data'!AX53/'Tax Rev Data'!BK52)*100</f>
        <v>8.5795010558860039</v>
      </c>
      <c r="AU52" s="70">
        <f>('Approp Data'!AY53/'Tax Rev Data'!BL52)*100</f>
        <v>8.5613329040566644</v>
      </c>
      <c r="AV52" s="70">
        <f>('Approp Data'!BC53/'Tax Rev Data'!BM52)*100</f>
        <v>9.4345263474108716</v>
      </c>
      <c r="AW52" s="70">
        <f>('Approp Data'!BG53/'Tax Rev Data'!BN52)*100</f>
        <v>9.2569293713243113</v>
      </c>
      <c r="AX52" s="70">
        <f>('Approp Data'!BK53/'Tax Rev Data'!BO52)*100</f>
        <v>7.5163491336308921</v>
      </c>
      <c r="AY52" s="70">
        <f>('Approp Data'!BQ53/'Tax Rev Data'!BP52)*100</f>
        <v>7.27228639475197</v>
      </c>
      <c r="AZ52" s="70">
        <f>('Approp Data'!BR53/'Tax Rev Data'!BQ52)*100</f>
        <v>6.7423891573559924</v>
      </c>
      <c r="BA52" s="70">
        <f>('Approp Data'!BS53/'Tax Rev Data'!BR52)*100</f>
        <v>7.2775732202785646</v>
      </c>
      <c r="BB52" s="70">
        <f>('Approp Data'!BT53/'Tax Rev Data'!BS52)*100</f>
        <v>8.6442226482291051</v>
      </c>
      <c r="BC52" s="70">
        <f>('Approp Data'!BU53/'Tax Rev Data'!BT52)*100</f>
        <v>8.3710208463519979</v>
      </c>
      <c r="BD52" s="70">
        <f>('Approp Data'!BV53/'Tax Rev Data'!BU52)*100</f>
        <v>8.3224834306633433</v>
      </c>
      <c r="BE52" s="70">
        <f>('Approp Data'!BW53/'Tax Rev Data'!BV52)*100</f>
        <v>8.3915792615018301</v>
      </c>
      <c r="BF52" s="70">
        <f>('Approp Data'!BX53/'Tax Rev Data'!BW52)*100</f>
        <v>7.864035824483147</v>
      </c>
      <c r="BG52" s="70">
        <f>('Approp Data'!BY53/'Tax Rev Data'!BX52)*100</f>
        <v>8.1504759607482899</v>
      </c>
      <c r="BH52" s="96">
        <f t="shared" si="102"/>
        <v>10.153196294941424</v>
      </c>
      <c r="BI52" s="96">
        <f t="shared" si="103"/>
        <v>8.454932329320588</v>
      </c>
      <c r="BJ52" s="96">
        <f t="shared" si="104"/>
        <v>7.5163491336308921</v>
      </c>
      <c r="BK52" s="101">
        <f t="shared" si="33"/>
        <v>35</v>
      </c>
      <c r="BL52" s="98">
        <f t="shared" si="34"/>
        <v>36</v>
      </c>
      <c r="BM52" s="131">
        <f t="shared" si="35"/>
        <v>34</v>
      </c>
      <c r="BN52" s="96">
        <f t="shared" si="135"/>
        <v>10.254243521851633</v>
      </c>
      <c r="BO52" s="96">
        <f t="shared" si="136"/>
        <v>8.5795010558860039</v>
      </c>
      <c r="BP52" s="96">
        <f t="shared" si="137"/>
        <v>7.27228639475197</v>
      </c>
      <c r="BQ52" s="101">
        <f t="shared" si="138"/>
        <v>31</v>
      </c>
      <c r="BR52" s="98">
        <f t="shared" si="139"/>
        <v>36</v>
      </c>
      <c r="BS52" s="131">
        <f t="shared" si="140"/>
        <v>33</v>
      </c>
      <c r="BT52" s="132">
        <f t="shared" si="141"/>
        <v>9.2211183504731693</v>
      </c>
      <c r="BU52" s="96">
        <f t="shared" si="142"/>
        <v>8.5613329040566644</v>
      </c>
      <c r="BV52" s="133">
        <f t="shared" si="143"/>
        <v>6.7423891573559924</v>
      </c>
      <c r="BW52" s="101">
        <f t="shared" si="45"/>
        <v>37</v>
      </c>
      <c r="BX52" s="98">
        <f t="shared" si="46"/>
        <v>35</v>
      </c>
      <c r="BY52" s="131">
        <f t="shared" si="47"/>
        <v>40</v>
      </c>
      <c r="BZ52" s="132">
        <f t="shared" si="48"/>
        <v>8.8756596830609524</v>
      </c>
      <c r="CA52" s="96">
        <f t="shared" si="49"/>
        <v>9.4345263474108716</v>
      </c>
      <c r="CB52" s="133">
        <f t="shared" si="50"/>
        <v>7.2775732202785646</v>
      </c>
      <c r="CC52" s="101">
        <f t="shared" si="51"/>
        <v>38</v>
      </c>
      <c r="CD52" s="98">
        <f t="shared" si="52"/>
        <v>32</v>
      </c>
      <c r="CE52" s="131">
        <f t="shared" si="53"/>
        <v>33</v>
      </c>
      <c r="CF52" s="132">
        <f t="shared" si="54"/>
        <v>8.4538435663978735</v>
      </c>
      <c r="CG52" s="96">
        <f t="shared" si="55"/>
        <v>9.2569293713243113</v>
      </c>
      <c r="CH52" s="133">
        <f t="shared" si="56"/>
        <v>8.6442226482291051</v>
      </c>
      <c r="CI52" s="101">
        <f t="shared" si="57"/>
        <v>39</v>
      </c>
      <c r="CJ52" s="98">
        <f t="shared" si="58"/>
        <v>33</v>
      </c>
      <c r="CK52" s="131">
        <f t="shared" si="59"/>
        <v>30</v>
      </c>
      <c r="CL52" s="132">
        <f t="shared" si="105"/>
        <v>8.454932329320588</v>
      </c>
      <c r="CM52" s="96">
        <f t="shared" si="106"/>
        <v>7.5163491336308921</v>
      </c>
      <c r="CN52" s="133">
        <f t="shared" si="107"/>
        <v>8.3710208463519979</v>
      </c>
      <c r="CO52" s="101">
        <f t="shared" si="108"/>
        <v>36</v>
      </c>
      <c r="CP52" s="98">
        <f t="shared" si="109"/>
        <v>34</v>
      </c>
      <c r="CQ52" s="131">
        <f t="shared" si="110"/>
        <v>32</v>
      </c>
      <c r="CR52" s="132">
        <f t="shared" si="111"/>
        <v>8.5795010558860039</v>
      </c>
      <c r="CS52" s="96">
        <f t="shared" si="112"/>
        <v>7.27228639475197</v>
      </c>
      <c r="CT52" s="133">
        <f t="shared" si="113"/>
        <v>8.3224834306633433</v>
      </c>
      <c r="CU52" s="101">
        <f t="shared" si="114"/>
        <v>36</v>
      </c>
      <c r="CV52" s="98">
        <f t="shared" si="115"/>
        <v>33</v>
      </c>
      <c r="CW52" s="131">
        <f t="shared" si="116"/>
        <v>30</v>
      </c>
      <c r="CX52" s="132">
        <f t="shared" si="117"/>
        <v>8.5613329040566644</v>
      </c>
      <c r="CY52" s="96">
        <f t="shared" si="118"/>
        <v>6.7423891573559924</v>
      </c>
      <c r="CZ52" s="133">
        <f t="shared" si="119"/>
        <v>8.3915792615018301</v>
      </c>
      <c r="DA52" s="101">
        <f t="shared" si="120"/>
        <v>35</v>
      </c>
      <c r="DB52" s="98">
        <f t="shared" si="121"/>
        <v>40</v>
      </c>
      <c r="DC52" s="131">
        <f t="shared" si="122"/>
        <v>29</v>
      </c>
      <c r="DD52" s="132">
        <f t="shared" si="123"/>
        <v>9.4345263474108716</v>
      </c>
      <c r="DE52" s="96">
        <f t="shared" si="124"/>
        <v>7.2775732202785646</v>
      </c>
      <c r="DF52" s="133">
        <f t="shared" si="125"/>
        <v>7.864035824483147</v>
      </c>
      <c r="DG52" s="101">
        <f t="shared" si="126"/>
        <v>32</v>
      </c>
      <c r="DH52" s="98">
        <f t="shared" si="127"/>
        <v>33</v>
      </c>
      <c r="DI52" s="131">
        <f t="shared" si="128"/>
        <v>33</v>
      </c>
      <c r="DJ52" s="132">
        <f t="shared" si="129"/>
        <v>9.2569293713243113</v>
      </c>
      <c r="DK52" s="96">
        <f t="shared" si="130"/>
        <v>8.6442226482291051</v>
      </c>
      <c r="DL52" s="133">
        <f t="shared" si="131"/>
        <v>8.1504759607482899</v>
      </c>
      <c r="DM52" s="101">
        <f t="shared" si="132"/>
        <v>33</v>
      </c>
      <c r="DN52" s="98">
        <f t="shared" si="133"/>
        <v>30</v>
      </c>
      <c r="DO52" s="131">
        <f t="shared" si="134"/>
        <v>31</v>
      </c>
    </row>
    <row r="53" spans="1:119">
      <c r="A53" s="50" t="s">
        <v>54</v>
      </c>
      <c r="B53" s="69">
        <f>('Approp Data'!F54/'Tax Rev Data'!S53)*100</f>
        <v>0</v>
      </c>
      <c r="C53" s="69"/>
      <c r="D53" s="69"/>
      <c r="E53" s="69"/>
      <c r="F53" s="69"/>
      <c r="G53" s="69"/>
      <c r="H53" s="69"/>
      <c r="I53" s="69"/>
      <c r="J53" s="69"/>
      <c r="K53" s="69"/>
      <c r="L53" s="69"/>
      <c r="M53" s="69"/>
      <c r="N53" s="69"/>
      <c r="O53" s="69"/>
      <c r="P53" s="69"/>
      <c r="Q53" s="69"/>
      <c r="R53" s="69"/>
      <c r="S53" s="69"/>
      <c r="T53" s="69"/>
      <c r="U53" s="69"/>
      <c r="V53" s="69"/>
      <c r="W53" s="69"/>
      <c r="X53" s="69"/>
      <c r="Y53" s="69"/>
      <c r="Z53" s="69"/>
      <c r="AA53" s="69"/>
      <c r="AB53" s="69"/>
      <c r="AC53" s="69"/>
      <c r="AD53" s="69"/>
      <c r="AE53" s="69">
        <f>('Approp Data'!AI54/'Tax Rev Data'!AV53)*100</f>
        <v>8.6656438319176168</v>
      </c>
      <c r="AF53" s="69">
        <f>('Approp Data'!AJ54/'Tax Rev Data'!AW53)*100</f>
        <v>9.1736187276363648</v>
      </c>
      <c r="AG53" s="69">
        <f>('Approp Data'!AK54/'Tax Rev Data'!AX53)*100</f>
        <v>8.9343219620107508</v>
      </c>
      <c r="AH53" s="69">
        <f>('Approp Data'!AL54/'Tax Rev Data'!AY53)*100</f>
        <v>8.4671619780266294</v>
      </c>
      <c r="AI53" s="69">
        <f>('Approp Data'!AM54/'Tax Rev Data'!AZ53)*100</f>
        <v>8.3571205808449296</v>
      </c>
      <c r="AJ53" s="69">
        <f>('Approp Data'!AN54/'Tax Rev Data'!BA53)*100</f>
        <v>8.3084948795186193</v>
      </c>
      <c r="AK53" s="69">
        <f>('Approp Data'!AO54/'Tax Rev Data'!BB53)*100</f>
        <v>8.2188896347541789</v>
      </c>
      <c r="AL53" s="69">
        <f>('Approp Data'!AP54/'Tax Rev Data'!BC53)*100</f>
        <v>8.193942022323446</v>
      </c>
      <c r="AM53" s="69">
        <f>('Approp Data'!AQ54/'Tax Rev Data'!BD53)*100</f>
        <v>8.1441773987981918</v>
      </c>
      <c r="AN53" s="69">
        <f>('Approp Data'!AR54/'Tax Rev Data'!BE53)*100</f>
        <v>7.9756666019521871</v>
      </c>
      <c r="AO53" s="69">
        <f>('Approp Data'!AS54/'Tax Rev Data'!BF53)*100</f>
        <v>8.5722705700159878</v>
      </c>
      <c r="AP53" s="69">
        <f>('Approp Data'!AT54/'Tax Rev Data'!BG53)*100</f>
        <v>8.0791182759441877</v>
      </c>
      <c r="AQ53" s="69">
        <f>('Approp Data'!AU54/'Tax Rev Data'!BH53)*100</f>
        <v>7.8544432224834022</v>
      </c>
      <c r="AR53" s="69">
        <f>('Approp Data'!AV54/'Tax Rev Data'!BI53)*100</f>
        <v>7.6055731168914216</v>
      </c>
      <c r="AS53" s="69">
        <f>('Approp Data'!AW54/'Tax Rev Data'!BJ53)*100</f>
        <v>7.4396804340773492</v>
      </c>
      <c r="AT53" s="69">
        <f>('Approp Data'!AX54/'Tax Rev Data'!BK53)*100</f>
        <v>7.2097210967799459</v>
      </c>
      <c r="AU53" s="69">
        <f>('Approp Data'!AY54/'Tax Rev Data'!BL53)*100</f>
        <v>6.8657981213606405</v>
      </c>
      <c r="AV53" s="69">
        <f>('Approp Data'!BC54/'Tax Rev Data'!BM53)*100</f>
        <v>6.9529739356176359</v>
      </c>
      <c r="AW53" s="69">
        <f>('Approp Data'!BG54/'Tax Rev Data'!BN53)*100</f>
        <v>7.1800695273024306</v>
      </c>
      <c r="AX53" s="69">
        <f>('Approp Data'!BK54/'Tax Rev Data'!BO53)*100</f>
        <v>6.375192023674539</v>
      </c>
      <c r="AY53" s="64">
        <f>('Approp Data'!BQ54/'Tax Rev Data'!BP53)*100</f>
        <v>6.2586912494345421</v>
      </c>
      <c r="AZ53" s="64">
        <f>('Approp Data'!BR54/'Tax Rev Data'!BQ53)*100</f>
        <v>6.3124555154113358</v>
      </c>
      <c r="BA53" s="64">
        <f>('Approp Data'!BS54/'Tax Rev Data'!BR53)*100</f>
        <v>6.4097899586062628</v>
      </c>
      <c r="BB53" s="64">
        <f>('Approp Data'!BT54/'Tax Rev Data'!BS53)*100</f>
        <v>6.2917988152288995</v>
      </c>
      <c r="BC53" s="64">
        <f>('Approp Data'!BU54/'Tax Rev Data'!BT53)*100</f>
        <v>6.2710239766342992</v>
      </c>
      <c r="BD53" s="64">
        <f>('Approp Data'!BV54/'Tax Rev Data'!BU53)*100</f>
        <v>6.3324836595467806</v>
      </c>
      <c r="BE53" s="64">
        <f>('Approp Data'!BW54/'Tax Rev Data'!BV53)*100</f>
        <v>6.0638305764765486</v>
      </c>
      <c r="BF53" s="64">
        <f>('Approp Data'!BX54/'Tax Rev Data'!BW53)*100</f>
        <v>5.8705241547671987</v>
      </c>
      <c r="BG53" s="64">
        <f>('Approp Data'!BY54/'Tax Rev Data'!BX53)*100</f>
        <v>6.0670767889878441</v>
      </c>
      <c r="BH53" s="95"/>
      <c r="BI53" s="95"/>
      <c r="BJ53" s="95"/>
      <c r="BK53" s="100"/>
      <c r="BL53" s="97"/>
      <c r="BM53" s="130"/>
      <c r="BN53" s="95"/>
      <c r="BO53" s="95"/>
      <c r="BP53" s="95"/>
      <c r="BQ53" s="100"/>
      <c r="BR53" s="97"/>
      <c r="BS53" s="130"/>
      <c r="BT53" s="95"/>
      <c r="BU53" s="95"/>
      <c r="BV53" s="95"/>
      <c r="BW53" s="100"/>
      <c r="BX53" s="97"/>
      <c r="BY53" s="130"/>
      <c r="BZ53" s="95"/>
      <c r="CA53" s="95"/>
      <c r="CB53" s="95"/>
      <c r="CC53" s="100"/>
      <c r="CD53" s="97"/>
      <c r="CE53" s="130"/>
      <c r="CF53" s="95"/>
      <c r="CG53" s="95"/>
      <c r="CH53" s="203"/>
      <c r="CI53" s="100"/>
      <c r="CJ53" s="97"/>
      <c r="CK53" s="130"/>
      <c r="CL53" s="95"/>
      <c r="CM53" s="95"/>
      <c r="CN53" s="203"/>
      <c r="CO53" s="100"/>
      <c r="CP53" s="97"/>
      <c r="CQ53" s="130"/>
      <c r="CR53" s="95"/>
      <c r="CS53" s="95"/>
      <c r="CT53" s="203"/>
      <c r="CU53" s="100"/>
      <c r="CV53" s="97"/>
      <c r="CW53" s="130"/>
      <c r="CX53" s="95"/>
      <c r="CY53" s="95"/>
      <c r="CZ53" s="203"/>
      <c r="DA53" s="100"/>
      <c r="DB53" s="97"/>
      <c r="DC53" s="130"/>
      <c r="DD53" s="95"/>
      <c r="DE53" s="95"/>
      <c r="DF53" s="203"/>
      <c r="DG53" s="100"/>
      <c r="DH53" s="97"/>
      <c r="DI53" s="130"/>
      <c r="DJ53" s="95"/>
      <c r="DK53" s="95"/>
      <c r="DL53" s="203"/>
      <c r="DM53" s="100"/>
      <c r="DN53" s="97"/>
      <c r="DO53" s="130"/>
    </row>
    <row r="54" spans="1:119">
      <c r="A54" s="50"/>
      <c r="B54" s="69"/>
      <c r="C54" s="69"/>
      <c r="D54" s="69"/>
      <c r="E54" s="69"/>
      <c r="F54" s="69"/>
      <c r="G54" s="69"/>
      <c r="H54" s="69"/>
      <c r="I54" s="69"/>
      <c r="J54" s="69"/>
      <c r="K54" s="69"/>
      <c r="L54" s="69"/>
      <c r="M54" s="69"/>
      <c r="N54" s="69"/>
      <c r="O54" s="69"/>
      <c r="P54" s="69"/>
      <c r="Q54" s="69"/>
      <c r="R54" s="69"/>
      <c r="S54" s="69"/>
      <c r="T54" s="69"/>
      <c r="U54" s="69"/>
      <c r="V54" s="69"/>
      <c r="W54" s="69"/>
      <c r="X54" s="69"/>
      <c r="Y54" s="69"/>
      <c r="Z54" s="69"/>
      <c r="AA54" s="69"/>
      <c r="AB54" s="69"/>
      <c r="AC54" s="69"/>
      <c r="AD54" s="69"/>
      <c r="AE54" s="69"/>
      <c r="AF54" s="69"/>
      <c r="AG54" s="69"/>
      <c r="AH54" s="69"/>
      <c r="AI54" s="69"/>
      <c r="AJ54" s="69"/>
      <c r="AK54" s="69"/>
      <c r="AL54" s="69"/>
      <c r="AM54" s="69"/>
      <c r="AN54" s="69"/>
      <c r="AO54" s="69"/>
      <c r="AP54" s="69"/>
      <c r="AQ54" s="69"/>
      <c r="AR54" s="69"/>
      <c r="AS54" s="69"/>
      <c r="AT54" s="69"/>
      <c r="AU54" s="69"/>
      <c r="AV54" s="69"/>
      <c r="AW54" s="69"/>
      <c r="AX54" s="69"/>
      <c r="AY54" s="64"/>
      <c r="AZ54" s="64"/>
      <c r="BA54" s="64"/>
      <c r="BB54" s="64"/>
      <c r="BC54" s="64"/>
      <c r="BD54" s="64"/>
      <c r="BE54" s="64"/>
      <c r="BF54" s="64"/>
      <c r="BG54" s="64"/>
      <c r="BH54" s="95"/>
      <c r="BI54" s="95"/>
      <c r="BJ54" s="95"/>
      <c r="BK54" s="100"/>
      <c r="BL54" s="97"/>
      <c r="BM54" s="130"/>
      <c r="BN54" s="95"/>
      <c r="BO54" s="95"/>
      <c r="BP54" s="95"/>
      <c r="BQ54" s="100"/>
      <c r="BR54" s="97"/>
      <c r="BS54" s="130"/>
      <c r="BT54" s="95"/>
      <c r="BU54" s="95"/>
      <c r="BV54" s="95"/>
      <c r="BW54" s="100"/>
      <c r="BX54" s="97"/>
      <c r="BY54" s="130"/>
      <c r="BZ54" s="95"/>
      <c r="CA54" s="95"/>
      <c r="CB54" s="95"/>
      <c r="CC54" s="100"/>
      <c r="CD54" s="97"/>
      <c r="CE54" s="130"/>
      <c r="CF54" s="95"/>
      <c r="CG54" s="95"/>
      <c r="CH54" s="203"/>
      <c r="CI54" s="100"/>
      <c r="CJ54" s="97"/>
      <c r="CK54" s="130"/>
      <c r="CL54" s="95"/>
      <c r="CM54" s="95"/>
      <c r="CN54" s="203"/>
      <c r="CO54" s="100"/>
      <c r="CP54" s="97"/>
      <c r="CQ54" s="130"/>
      <c r="CR54" s="95"/>
      <c r="CS54" s="95"/>
      <c r="CT54" s="203"/>
      <c r="CU54" s="100"/>
      <c r="CV54" s="97"/>
      <c r="CW54" s="130"/>
      <c r="CX54" s="95"/>
      <c r="CY54" s="95"/>
      <c r="CZ54" s="203"/>
      <c r="DA54" s="100"/>
      <c r="DB54" s="97"/>
      <c r="DC54" s="130"/>
      <c r="DD54" s="95"/>
      <c r="DE54" s="95"/>
      <c r="DF54" s="203"/>
      <c r="DG54" s="100"/>
      <c r="DH54" s="97"/>
      <c r="DI54" s="130"/>
      <c r="DJ54" s="95"/>
      <c r="DK54" s="95"/>
      <c r="DL54" s="203"/>
      <c r="DM54" s="100"/>
      <c r="DN54" s="97"/>
      <c r="DO54" s="130"/>
    </row>
    <row r="55" spans="1:119">
      <c r="A55" s="12" t="s">
        <v>55</v>
      </c>
      <c r="B55" s="64">
        <f>('Approp Data'!F56/'Tax Rev Data'!S55)*100</f>
        <v>0</v>
      </c>
      <c r="C55" s="64"/>
      <c r="D55" s="64"/>
      <c r="E55" s="64"/>
      <c r="F55" s="64"/>
      <c r="G55" s="64"/>
      <c r="H55" s="64"/>
      <c r="I55" s="64"/>
      <c r="J55" s="64"/>
      <c r="K55" s="64"/>
      <c r="L55" s="64"/>
      <c r="M55" s="64"/>
      <c r="N55" s="64"/>
      <c r="O55" s="64"/>
      <c r="P55" s="64"/>
      <c r="Q55" s="64"/>
      <c r="R55" s="64"/>
      <c r="S55" s="64"/>
      <c r="T55" s="64"/>
      <c r="U55" s="64"/>
      <c r="V55" s="64"/>
      <c r="W55" s="64"/>
      <c r="X55" s="64"/>
      <c r="Y55" s="64"/>
      <c r="Z55" s="64"/>
      <c r="AA55" s="64"/>
      <c r="AB55" s="64"/>
      <c r="AC55" s="64"/>
      <c r="AD55" s="64"/>
      <c r="AE55" s="64">
        <f>('Approp Data'!AI56/'Tax Rev Data'!AV55)*100</f>
        <v>7.1620518343667516</v>
      </c>
      <c r="AF55" s="64">
        <f>('Approp Data'!AJ56/'Tax Rev Data'!AW55)*100</f>
        <v>7.4627167539994916</v>
      </c>
      <c r="AG55" s="64">
        <f>('Approp Data'!AK56/'Tax Rev Data'!AX55)*100</f>
        <v>7.3039784462747077</v>
      </c>
      <c r="AH55" s="64">
        <f>('Approp Data'!AL56/'Tax Rev Data'!AY55)*100</f>
        <v>7.0679099436334907</v>
      </c>
      <c r="AI55" s="64">
        <f>('Approp Data'!AM56/'Tax Rev Data'!AZ55)*100</f>
        <v>6.926413229034206</v>
      </c>
      <c r="AJ55" s="64">
        <f>('Approp Data'!AN56/'Tax Rev Data'!BA55)*100</f>
        <v>6.6327241259746383</v>
      </c>
      <c r="AK55" s="64">
        <f>('Approp Data'!AO56/'Tax Rev Data'!BB55)*100</f>
        <v>6.6395389884436256</v>
      </c>
      <c r="AL55" s="64">
        <f>('Approp Data'!AP56/'Tax Rev Data'!BC55)*100</f>
        <v>7.2233743100678316</v>
      </c>
      <c r="AM55" s="64">
        <f>('Approp Data'!AQ56/'Tax Rev Data'!BD55)*100</f>
        <v>6.941453167666249</v>
      </c>
      <c r="AN55" s="64">
        <f>('Approp Data'!AR56/'Tax Rev Data'!BE55)*100</f>
        <v>7.6162682416850274</v>
      </c>
      <c r="AO55" s="64">
        <f>('Approp Data'!AS56/'Tax Rev Data'!BF55)*100</f>
        <v>8.3558706742448372</v>
      </c>
      <c r="AP55" s="64">
        <f>('Approp Data'!AT56/'Tax Rev Data'!BG55)*100</f>
        <v>7.8689024566591765</v>
      </c>
      <c r="AQ55" s="64">
        <f>('Approp Data'!AU56/'Tax Rev Data'!BH55)*100</f>
        <v>7.6566370548917631</v>
      </c>
      <c r="AR55" s="64">
        <f>('Approp Data'!AV56/'Tax Rev Data'!BI55)*100</f>
        <v>7.1795321910018082</v>
      </c>
      <c r="AS55" s="64">
        <f>('Approp Data'!AW56/'Tax Rev Data'!BJ55)*100</f>
        <v>7.6158879644019306</v>
      </c>
      <c r="AT55" s="64">
        <f>('Approp Data'!AX56/'Tax Rev Data'!BK55)*100</f>
        <v>7.7945858617854764</v>
      </c>
      <c r="AU55" s="64">
        <f>('Approp Data'!AY56/'Tax Rev Data'!BL55)*100</f>
        <v>7.160674139754386</v>
      </c>
      <c r="AV55" s="64">
        <f>('Approp Data'!BC56/'Tax Rev Data'!BM55)*100</f>
        <v>8.2340767532506014</v>
      </c>
      <c r="AW55" s="64">
        <f>('Approp Data'!BG56/'Tax Rev Data'!BN55)*100</f>
        <v>8.7590094460407517</v>
      </c>
      <c r="AX55" s="64">
        <f>('Approp Data'!BK56/'Tax Rev Data'!BO55)*100</f>
        <v>7.0721292006731256</v>
      </c>
      <c r="AY55" s="64">
        <f>('Approp Data'!BQ56/'Tax Rev Data'!BP55)*100</f>
        <v>5.7564776812970075</v>
      </c>
      <c r="AZ55" s="64">
        <f>('Approp Data'!BR56/'Tax Rev Data'!BQ55)*100</f>
        <v>6.3129591141607015</v>
      </c>
      <c r="BA55" s="64">
        <f>('Approp Data'!BS56/'Tax Rev Data'!BR55)*100</f>
        <v>7.0093692956003446</v>
      </c>
      <c r="BB55" s="64">
        <f>('Approp Data'!BT56/'Tax Rev Data'!BS55)*100</f>
        <v>7.4197614298903423</v>
      </c>
      <c r="BC55" s="64">
        <f>('Approp Data'!BU56/'Tax Rev Data'!BT55)*100</f>
        <v>7.5569629727148282</v>
      </c>
      <c r="BD55" s="64">
        <f>('Approp Data'!BV56/'Tax Rev Data'!BU55)*100</f>
        <v>6.7154008145960438</v>
      </c>
      <c r="BE55" s="64">
        <f>('Approp Data'!BW56/'Tax Rev Data'!BV55)*100</f>
        <v>5.9773815449150449</v>
      </c>
      <c r="BF55" s="64">
        <f>('Approp Data'!BX56/'Tax Rev Data'!BW55)*100</f>
        <v>6.3798608249390707</v>
      </c>
      <c r="BG55" s="64">
        <f>('Approp Data'!BY56/'Tax Rev Data'!BX55)*100</f>
        <v>6.6435508176012723</v>
      </c>
      <c r="BH55" s="95">
        <f t="shared" ref="BH55:BH63" si="144">+AN55</f>
        <v>7.6162682416850274</v>
      </c>
      <c r="BI55" s="95">
        <f t="shared" ref="BI55:BI63" si="145">+AS55</f>
        <v>7.6158879644019306</v>
      </c>
      <c r="BJ55" s="95">
        <f t="shared" ref="BJ55:BJ63" si="146">+AX55</f>
        <v>7.0721292006731256</v>
      </c>
      <c r="BK55" s="100">
        <f t="shared" si="33"/>
        <v>47</v>
      </c>
      <c r="BL55" s="97">
        <f t="shared" si="34"/>
        <v>43</v>
      </c>
      <c r="BM55" s="130">
        <f t="shared" si="35"/>
        <v>38</v>
      </c>
      <c r="BN55" s="95">
        <f>+AO55</f>
        <v>8.3558706742448372</v>
      </c>
      <c r="BO55" s="95">
        <f>+AT55</f>
        <v>7.7945858617854764</v>
      </c>
      <c r="BP55" s="95">
        <f>+AY55</f>
        <v>5.7564776812970075</v>
      </c>
      <c r="BQ55" s="100">
        <f>RANK(BN55,$BN$8:$BN$63)</f>
        <v>46</v>
      </c>
      <c r="BR55" s="97">
        <f>RANK(BO55,$BO$8:$BO$63)</f>
        <v>42</v>
      </c>
      <c r="BS55" s="130">
        <f>RANK(BP55,$BP$8:$BP$63)</f>
        <v>44</v>
      </c>
      <c r="BT55" s="95">
        <f>+AP55</f>
        <v>7.8689024566591765</v>
      </c>
      <c r="BU55" s="95">
        <f>+AU55</f>
        <v>7.160674139754386</v>
      </c>
      <c r="BV55" s="95">
        <f>+AZ55</f>
        <v>6.3129591141607015</v>
      </c>
      <c r="BW55" s="100">
        <f t="shared" si="45"/>
        <v>46</v>
      </c>
      <c r="BX55" s="97">
        <f t="shared" si="46"/>
        <v>41</v>
      </c>
      <c r="BY55" s="130">
        <f t="shared" si="47"/>
        <v>44</v>
      </c>
      <c r="BZ55" s="95">
        <f t="shared" si="48"/>
        <v>7.6566370548917631</v>
      </c>
      <c r="CA55" s="95">
        <f t="shared" si="49"/>
        <v>8.2340767532506014</v>
      </c>
      <c r="CB55" s="95">
        <f t="shared" si="50"/>
        <v>7.0093692956003446</v>
      </c>
      <c r="CC55" s="100">
        <f t="shared" si="51"/>
        <v>47</v>
      </c>
      <c r="CD55" s="97">
        <f t="shared" si="52"/>
        <v>36</v>
      </c>
      <c r="CE55" s="130">
        <f t="shared" si="53"/>
        <v>39</v>
      </c>
      <c r="CF55" s="95">
        <f t="shared" si="54"/>
        <v>7.1795321910018082</v>
      </c>
      <c r="CG55" s="95">
        <f t="shared" si="55"/>
        <v>8.7590094460407517</v>
      </c>
      <c r="CH55" s="203">
        <f t="shared" si="56"/>
        <v>7.4197614298903423</v>
      </c>
      <c r="CI55" s="100">
        <f t="shared" si="57"/>
        <v>47</v>
      </c>
      <c r="CJ55" s="97">
        <f t="shared" si="58"/>
        <v>34</v>
      </c>
      <c r="CK55" s="130">
        <f t="shared" si="59"/>
        <v>33</v>
      </c>
      <c r="CL55" s="95">
        <f t="shared" ref="CL55:CL63" si="147">+AS55</f>
        <v>7.6158879644019306</v>
      </c>
      <c r="CM55" s="95">
        <f t="shared" ref="CM55:CM63" si="148">+AX55</f>
        <v>7.0721292006731256</v>
      </c>
      <c r="CN55" s="203">
        <f t="shared" ref="CN55:CN63" si="149">+BC55</f>
        <v>7.5569629727148282</v>
      </c>
      <c r="CO55" s="100">
        <f t="shared" ref="CO55:CO63" si="150">RANK(CL55,$CL$8:$CL$63)</f>
        <v>43</v>
      </c>
      <c r="CP55" s="97">
        <f t="shared" ref="CP55:CP63" si="151">RANK(CM55,$CM$8:$CM$63)</f>
        <v>38</v>
      </c>
      <c r="CQ55" s="130">
        <f t="shared" ref="CQ55:CQ63" si="152">RANK(CN55,$CN$8:$CN$63)</f>
        <v>35</v>
      </c>
      <c r="CR55" s="95">
        <f t="shared" ref="CR55:CR63" si="153">+AT55</f>
        <v>7.7945858617854764</v>
      </c>
      <c r="CS55" s="95">
        <f t="shared" ref="CS55:CS63" si="154">+AY55</f>
        <v>5.7564776812970075</v>
      </c>
      <c r="CT55" s="203">
        <f t="shared" ref="CT55:CT63" si="155">+BD55</f>
        <v>6.7154008145960438</v>
      </c>
      <c r="CU55" s="100">
        <f t="shared" ref="CU55:CU63" si="156">RANK(CR55,$CR$8:$CR$63)</f>
        <v>42</v>
      </c>
      <c r="CV55" s="97">
        <f t="shared" ref="CV55:CV63" si="157">RANK(CS55,$CS$8:$CS$63)</f>
        <v>44</v>
      </c>
      <c r="CW55" s="130">
        <f t="shared" ref="CW55:CW63" si="158">RANK(CT55,$CT$8:$CT$63)</f>
        <v>40</v>
      </c>
      <c r="CX55" s="95">
        <f t="shared" ref="CX55:CX63" si="159">+AU55</f>
        <v>7.160674139754386</v>
      </c>
      <c r="CY55" s="95">
        <f t="shared" ref="CY55:CY63" si="160">+AZ55</f>
        <v>6.3129591141607015</v>
      </c>
      <c r="CZ55" s="203">
        <f t="shared" ref="CZ55:CZ63" si="161">+BE55</f>
        <v>5.9773815449150449</v>
      </c>
      <c r="DA55" s="100">
        <f t="shared" ref="DA55:DA63" si="162">RANK(CX55,$CX$8:$CX$63)</f>
        <v>41</v>
      </c>
      <c r="DB55" s="97">
        <f t="shared" ref="DB55:DB63" si="163">RANK(CY55,$CY$8:$CY$63)</f>
        <v>44</v>
      </c>
      <c r="DC55" s="130">
        <f t="shared" ref="DC55:DC63" si="164">RANK(CZ55,$CZ$8:$CZ$63)</f>
        <v>43</v>
      </c>
      <c r="DD55" s="95">
        <f t="shared" ref="DD55:DD63" si="165">+AV55</f>
        <v>8.2340767532506014</v>
      </c>
      <c r="DE55" s="95">
        <f t="shared" ref="DE55:DE63" si="166">+BA55</f>
        <v>7.0093692956003446</v>
      </c>
      <c r="DF55" s="203">
        <f t="shared" ref="DF55:DF63" si="167">+BF55</f>
        <v>6.3798608249390707</v>
      </c>
      <c r="DG55" s="100">
        <f t="shared" ref="DG55:DG63" si="168">RANK(DD55,$DD$8:$DD$63)</f>
        <v>36</v>
      </c>
      <c r="DH55" s="97">
        <f t="shared" ref="DH55:DH63" si="169">RANK(DE55,$DE$8:$DE$63)</f>
        <v>39</v>
      </c>
      <c r="DI55" s="130">
        <f t="shared" ref="DI55:DI63" si="170">RANK(DF55,$DF$8:$DF$63)</f>
        <v>41</v>
      </c>
      <c r="DJ55" s="95">
        <f t="shared" ref="DJ55:DJ63" si="171">+AW55</f>
        <v>8.7590094460407517</v>
      </c>
      <c r="DK55" s="95">
        <f t="shared" ref="DK55:DK63" si="172">+BB55</f>
        <v>7.4197614298903423</v>
      </c>
      <c r="DL55" s="203">
        <f t="shared" ref="DL55:DL63" si="173">+BG55</f>
        <v>6.6435508176012723</v>
      </c>
      <c r="DM55" s="100">
        <f t="shared" ref="DM55:DM63" si="174">RANK(DJ55,$DJ$8:$DJ$63)</f>
        <v>34</v>
      </c>
      <c r="DN55" s="97">
        <f t="shared" ref="DN55:DN63" si="175">RANK(DK55,$DK$8:$DK$63)</f>
        <v>33</v>
      </c>
      <c r="DO55" s="130">
        <f t="shared" ref="DO55:DO63" si="176">RANK(DL55,$DL$8:$DL$63)</f>
        <v>39</v>
      </c>
    </row>
    <row r="56" spans="1:119">
      <c r="A56" s="12" t="s">
        <v>56</v>
      </c>
      <c r="B56" s="64">
        <f>('Approp Data'!F57/'Tax Rev Data'!S56)*100</f>
        <v>0</v>
      </c>
      <c r="C56" s="64"/>
      <c r="D56" s="64"/>
      <c r="E56" s="64"/>
      <c r="F56" s="64"/>
      <c r="G56" s="64"/>
      <c r="H56" s="64"/>
      <c r="I56" s="64"/>
      <c r="J56" s="64"/>
      <c r="K56" s="64"/>
      <c r="L56" s="64"/>
      <c r="M56" s="64"/>
      <c r="N56" s="64"/>
      <c r="O56" s="64"/>
      <c r="P56" s="64"/>
      <c r="Q56" s="64"/>
      <c r="R56" s="64"/>
      <c r="S56" s="64"/>
      <c r="T56" s="64"/>
      <c r="U56" s="64"/>
      <c r="V56" s="64"/>
      <c r="W56" s="64"/>
      <c r="X56" s="64"/>
      <c r="Y56" s="64"/>
      <c r="Z56" s="64"/>
      <c r="AA56" s="64"/>
      <c r="AB56" s="64"/>
      <c r="AC56" s="64"/>
      <c r="AD56" s="64"/>
      <c r="AE56" s="64">
        <f>('Approp Data'!AI57/'Tax Rev Data'!AV56)*100</f>
        <v>10.305431706184061</v>
      </c>
      <c r="AF56" s="64">
        <f>('Approp Data'!AJ57/'Tax Rev Data'!AW56)*100</f>
        <v>9.7752702613069253</v>
      </c>
      <c r="AG56" s="64">
        <f>('Approp Data'!AK57/'Tax Rev Data'!AX56)*100</f>
        <v>9.8902973385288799</v>
      </c>
      <c r="AH56" s="64">
        <f>('Approp Data'!AL57/'Tax Rev Data'!AY56)*100</f>
        <v>9.8728107100730789</v>
      </c>
      <c r="AI56" s="64">
        <f>('Approp Data'!AM57/'Tax Rev Data'!AZ56)*100</f>
        <v>9.6164959368626644</v>
      </c>
      <c r="AJ56" s="64">
        <f>('Approp Data'!AN57/'Tax Rev Data'!BA56)*100</f>
        <v>9.2157875425045219</v>
      </c>
      <c r="AK56" s="64">
        <f>('Approp Data'!AO57/'Tax Rev Data'!BB56)*100</f>
        <v>8.4035496366812659</v>
      </c>
      <c r="AL56" s="64">
        <f>('Approp Data'!AP57/'Tax Rev Data'!BC56)*100</f>
        <v>8.3848537007873389</v>
      </c>
      <c r="AM56" s="64">
        <f>('Approp Data'!AQ57/'Tax Rev Data'!BD56)*100</f>
        <v>8.6024095480030667</v>
      </c>
      <c r="AN56" s="64">
        <f>('Approp Data'!AR57/'Tax Rev Data'!BE56)*100</f>
        <v>8.9549476233618019</v>
      </c>
      <c r="AO56" s="64">
        <f>('Approp Data'!AS57/'Tax Rev Data'!BF56)*100</f>
        <v>8.9990597031402864</v>
      </c>
      <c r="AP56" s="64">
        <f>('Approp Data'!AT57/'Tax Rev Data'!BG56)*100</f>
        <v>8.664114708363071</v>
      </c>
      <c r="AQ56" s="64">
        <f>('Approp Data'!AU57/'Tax Rev Data'!BH56)*100</f>
        <v>8.0890374975844601</v>
      </c>
      <c r="AR56" s="64">
        <f>('Approp Data'!AV57/'Tax Rev Data'!BI56)*100</f>
        <v>7.6649130325261146</v>
      </c>
      <c r="AS56" s="64">
        <f>('Approp Data'!AW57/'Tax Rev Data'!BJ56)*100</f>
        <v>7.1145946775102056</v>
      </c>
      <c r="AT56" s="64">
        <f>('Approp Data'!AX57/'Tax Rev Data'!BK56)*100</f>
        <v>7.3352947526626284</v>
      </c>
      <c r="AU56" s="64">
        <f>('Approp Data'!AY57/'Tax Rev Data'!BL56)*100</f>
        <v>7.0244587884098113</v>
      </c>
      <c r="AV56" s="64">
        <f>('Approp Data'!BC57/'Tax Rev Data'!BM56)*100</f>
        <v>7.4367991607814359</v>
      </c>
      <c r="AW56" s="64">
        <f>('Approp Data'!BG57/'Tax Rev Data'!BN56)*100</f>
        <v>7.6250796787234663</v>
      </c>
      <c r="AX56" s="64">
        <f>('Approp Data'!BK57/'Tax Rev Data'!BO56)*100</f>
        <v>7.32226660246313</v>
      </c>
      <c r="AY56" s="64">
        <f>('Approp Data'!BQ57/'Tax Rev Data'!BP56)*100</f>
        <v>7.0390014111243193</v>
      </c>
      <c r="AZ56" s="64">
        <f>('Approp Data'!BR57/'Tax Rev Data'!BQ56)*100</f>
        <v>6.998780290646037</v>
      </c>
      <c r="BA56" s="64">
        <f>('Approp Data'!BS57/'Tax Rev Data'!BR56)*100</f>
        <v>7.0764945813571023</v>
      </c>
      <c r="BB56" s="64">
        <f>('Approp Data'!BT57/'Tax Rev Data'!BS56)*100</f>
        <v>7.0347651802685718</v>
      </c>
      <c r="BC56" s="64">
        <f>('Approp Data'!BU57/'Tax Rev Data'!BT56)*100</f>
        <v>7.2572260898998167</v>
      </c>
      <c r="BD56" s="64">
        <f>('Approp Data'!BV57/'Tax Rev Data'!BU56)*100</f>
        <v>7.1600211314392519</v>
      </c>
      <c r="BE56" s="64">
        <f>('Approp Data'!BW57/'Tax Rev Data'!BV56)*100</f>
        <v>6.982638882590976</v>
      </c>
      <c r="BF56" s="64">
        <f>('Approp Data'!BX57/'Tax Rev Data'!BW56)*100</f>
        <v>6.8191380316919163</v>
      </c>
      <c r="BG56" s="64">
        <f>('Approp Data'!BY57/'Tax Rev Data'!BX56)*100</f>
        <v>6.4814301312721607</v>
      </c>
      <c r="BH56" s="95">
        <f t="shared" si="144"/>
        <v>8.9549476233618019</v>
      </c>
      <c r="BI56" s="95">
        <f t="shared" si="145"/>
        <v>7.1145946775102056</v>
      </c>
      <c r="BJ56" s="95">
        <f t="shared" si="146"/>
        <v>7.32226660246313</v>
      </c>
      <c r="BK56" s="100">
        <f t="shared" si="33"/>
        <v>42</v>
      </c>
      <c r="BL56" s="97">
        <f t="shared" si="34"/>
        <v>47</v>
      </c>
      <c r="BM56" s="130">
        <f t="shared" si="35"/>
        <v>37</v>
      </c>
      <c r="BN56" s="95">
        <f t="shared" ref="BN56:BN63" si="177">+AO56</f>
        <v>8.9990597031402864</v>
      </c>
      <c r="BO56" s="95">
        <f t="shared" ref="BO56:BO63" si="178">+AT56</f>
        <v>7.3352947526626284</v>
      </c>
      <c r="BP56" s="95">
        <f t="shared" ref="BP56:BP63" si="179">+AY56</f>
        <v>7.0390014111243193</v>
      </c>
      <c r="BQ56" s="100">
        <f t="shared" ref="BQ56:BQ63" si="180">RANK(BN56,$BN$8:$BN$63)</f>
        <v>43</v>
      </c>
      <c r="BR56" s="97">
        <f t="shared" ref="BR56:BR63" si="181">RANK(BO56,$BO$8:$BO$63)</f>
        <v>44</v>
      </c>
      <c r="BS56" s="130">
        <f t="shared" ref="BS56:BS63" si="182">RANK(BP56,$BP$8:$BP$63)</f>
        <v>35</v>
      </c>
      <c r="BT56" s="95">
        <f t="shared" ref="BT56:BT63" si="183">+AP56</f>
        <v>8.664114708363071</v>
      </c>
      <c r="BU56" s="95">
        <f t="shared" ref="BU56:BU63" si="184">+AU56</f>
        <v>7.0244587884098113</v>
      </c>
      <c r="BV56" s="95">
        <f t="shared" ref="BV56:BV63" si="185">+AZ56</f>
        <v>6.998780290646037</v>
      </c>
      <c r="BW56" s="100">
        <f t="shared" si="45"/>
        <v>44</v>
      </c>
      <c r="BX56" s="97">
        <f t="shared" si="46"/>
        <v>43</v>
      </c>
      <c r="BY56" s="130">
        <f t="shared" si="47"/>
        <v>35</v>
      </c>
      <c r="BZ56" s="95">
        <f t="shared" si="48"/>
        <v>8.0890374975844601</v>
      </c>
      <c r="CA56" s="95">
        <f t="shared" si="49"/>
        <v>7.4367991607814359</v>
      </c>
      <c r="CB56" s="95">
        <f t="shared" si="50"/>
        <v>7.0764945813571023</v>
      </c>
      <c r="CC56" s="100">
        <f t="shared" si="51"/>
        <v>43</v>
      </c>
      <c r="CD56" s="97">
        <f t="shared" si="52"/>
        <v>39</v>
      </c>
      <c r="CE56" s="130">
        <f t="shared" si="53"/>
        <v>38</v>
      </c>
      <c r="CF56" s="95">
        <f t="shared" si="54"/>
        <v>7.6649130325261146</v>
      </c>
      <c r="CG56" s="95">
        <f t="shared" si="55"/>
        <v>7.6250796787234663</v>
      </c>
      <c r="CH56" s="203">
        <f t="shared" si="56"/>
        <v>7.0347651802685718</v>
      </c>
      <c r="CI56" s="100">
        <f t="shared" si="57"/>
        <v>44</v>
      </c>
      <c r="CJ56" s="97">
        <f t="shared" si="58"/>
        <v>43</v>
      </c>
      <c r="CK56" s="130">
        <f t="shared" si="59"/>
        <v>38</v>
      </c>
      <c r="CL56" s="95">
        <f t="shared" si="147"/>
        <v>7.1145946775102056</v>
      </c>
      <c r="CM56" s="95">
        <f t="shared" si="148"/>
        <v>7.32226660246313</v>
      </c>
      <c r="CN56" s="203">
        <f t="shared" si="149"/>
        <v>7.2572260898998167</v>
      </c>
      <c r="CO56" s="100">
        <f t="shared" si="150"/>
        <v>47</v>
      </c>
      <c r="CP56" s="97">
        <f t="shared" si="151"/>
        <v>37</v>
      </c>
      <c r="CQ56" s="130">
        <f t="shared" si="152"/>
        <v>37</v>
      </c>
      <c r="CR56" s="95">
        <f t="shared" si="153"/>
        <v>7.3352947526626284</v>
      </c>
      <c r="CS56" s="95">
        <f t="shared" si="154"/>
        <v>7.0390014111243193</v>
      </c>
      <c r="CT56" s="203">
        <f t="shared" si="155"/>
        <v>7.1600211314392519</v>
      </c>
      <c r="CU56" s="100">
        <f t="shared" si="156"/>
        <v>44</v>
      </c>
      <c r="CV56" s="97">
        <f t="shared" si="157"/>
        <v>35</v>
      </c>
      <c r="CW56" s="130">
        <f t="shared" si="158"/>
        <v>37</v>
      </c>
      <c r="CX56" s="95">
        <f t="shared" si="159"/>
        <v>7.0244587884098113</v>
      </c>
      <c r="CY56" s="95">
        <f t="shared" si="160"/>
        <v>6.998780290646037</v>
      </c>
      <c r="CZ56" s="203">
        <f t="shared" si="161"/>
        <v>6.982638882590976</v>
      </c>
      <c r="DA56" s="100">
        <f t="shared" si="162"/>
        <v>43</v>
      </c>
      <c r="DB56" s="97">
        <f t="shared" si="163"/>
        <v>35</v>
      </c>
      <c r="DC56" s="130">
        <f t="shared" si="164"/>
        <v>36</v>
      </c>
      <c r="DD56" s="95">
        <f t="shared" si="165"/>
        <v>7.4367991607814359</v>
      </c>
      <c r="DE56" s="95">
        <f t="shared" si="166"/>
        <v>7.0764945813571023</v>
      </c>
      <c r="DF56" s="203">
        <f t="shared" si="167"/>
        <v>6.8191380316919163</v>
      </c>
      <c r="DG56" s="100">
        <f t="shared" si="168"/>
        <v>39</v>
      </c>
      <c r="DH56" s="97">
        <f t="shared" si="169"/>
        <v>38</v>
      </c>
      <c r="DI56" s="130">
        <f t="shared" si="170"/>
        <v>38</v>
      </c>
      <c r="DJ56" s="95">
        <f t="shared" si="171"/>
        <v>7.6250796787234663</v>
      </c>
      <c r="DK56" s="95">
        <f t="shared" si="172"/>
        <v>7.0347651802685718</v>
      </c>
      <c r="DL56" s="203">
        <f t="shared" si="173"/>
        <v>6.4814301312721607</v>
      </c>
      <c r="DM56" s="100">
        <f t="shared" si="174"/>
        <v>43</v>
      </c>
      <c r="DN56" s="97">
        <f t="shared" si="175"/>
        <v>38</v>
      </c>
      <c r="DO56" s="130">
        <f t="shared" si="176"/>
        <v>41</v>
      </c>
    </row>
    <row r="57" spans="1:119">
      <c r="A57" s="12" t="s">
        <v>57</v>
      </c>
      <c r="B57" s="64">
        <f>('Approp Data'!F58/'Tax Rev Data'!S57)*100</f>
        <v>0</v>
      </c>
      <c r="C57" s="64"/>
      <c r="D57" s="64"/>
      <c r="E57" s="64"/>
      <c r="F57" s="64"/>
      <c r="G57" s="64"/>
      <c r="H57" s="64"/>
      <c r="I57" s="64"/>
      <c r="J57" s="64"/>
      <c r="K57" s="64"/>
      <c r="L57" s="64"/>
      <c r="M57" s="64"/>
      <c r="N57" s="64"/>
      <c r="O57" s="64"/>
      <c r="P57" s="64"/>
      <c r="Q57" s="64"/>
      <c r="R57" s="64"/>
      <c r="S57" s="64"/>
      <c r="T57" s="64"/>
      <c r="U57" s="64"/>
      <c r="V57" s="64"/>
      <c r="W57" s="64"/>
      <c r="X57" s="64"/>
      <c r="Y57" s="64"/>
      <c r="Z57" s="64"/>
      <c r="AA57" s="64"/>
      <c r="AB57" s="64"/>
      <c r="AC57" s="64"/>
      <c r="AD57" s="64"/>
      <c r="AE57" s="64">
        <f>('Approp Data'!AI58/'Tax Rev Data'!AV57)*100</f>
        <v>6.565392801511746</v>
      </c>
      <c r="AF57" s="64">
        <f>('Approp Data'!AJ58/'Tax Rev Data'!AW57)*100</f>
        <v>7.9645531901984352</v>
      </c>
      <c r="AG57" s="64">
        <f>('Approp Data'!AK58/'Tax Rev Data'!AX57)*100</f>
        <v>6.7607921023954507</v>
      </c>
      <c r="AH57" s="64">
        <f>('Approp Data'!AL58/'Tax Rev Data'!AY57)*100</f>
        <v>6.6346439378560804</v>
      </c>
      <c r="AI57" s="64">
        <f>('Approp Data'!AM58/'Tax Rev Data'!AZ57)*100</f>
        <v>6.6294939451818777</v>
      </c>
      <c r="AJ57" s="64">
        <f>('Approp Data'!AN58/'Tax Rev Data'!BA57)*100</f>
        <v>6.9478487458279377</v>
      </c>
      <c r="AK57" s="64">
        <f>('Approp Data'!AO58/'Tax Rev Data'!BB57)*100</f>
        <v>6.7319616887770826</v>
      </c>
      <c r="AL57" s="64">
        <f>('Approp Data'!AP58/'Tax Rev Data'!BC57)*100</f>
        <v>7.0601364982033052</v>
      </c>
      <c r="AM57" s="64">
        <f>('Approp Data'!AQ58/'Tax Rev Data'!BD57)*100</f>
        <v>6.6689432481179507</v>
      </c>
      <c r="AN57" s="64">
        <f>('Approp Data'!AR58/'Tax Rev Data'!BE57)*100</f>
        <v>5.9073907114373245</v>
      </c>
      <c r="AO57" s="64">
        <f>('Approp Data'!AS58/'Tax Rev Data'!BF57)*100</f>
        <v>6.5463179449316291</v>
      </c>
      <c r="AP57" s="64">
        <f>('Approp Data'!AT58/'Tax Rev Data'!BG57)*100</f>
        <v>5.3075574510474643</v>
      </c>
      <c r="AQ57" s="64">
        <f>('Approp Data'!AU58/'Tax Rev Data'!BH57)*100</f>
        <v>6.7170049924453261</v>
      </c>
      <c r="AR57" s="64">
        <f>('Approp Data'!AV58/'Tax Rev Data'!BI57)*100</f>
        <v>6.3607433647121887</v>
      </c>
      <c r="AS57" s="64">
        <f>('Approp Data'!AW58/'Tax Rev Data'!BJ57)*100</f>
        <v>6.4717639271677312</v>
      </c>
      <c r="AT57" s="64">
        <f>('Approp Data'!AX58/'Tax Rev Data'!BK57)*100</f>
        <v>6.5116263313281175</v>
      </c>
      <c r="AU57" s="64">
        <f>('Approp Data'!AY58/'Tax Rev Data'!BL57)*100</f>
        <v>5.6030403457174653</v>
      </c>
      <c r="AV57" s="64">
        <f>('Approp Data'!BC58/'Tax Rev Data'!BM57)*100</f>
        <v>4.966885427797938</v>
      </c>
      <c r="AW57" s="64">
        <f>('Approp Data'!BG58/'Tax Rev Data'!BN57)*100</f>
        <v>5.6789706404275808</v>
      </c>
      <c r="AX57" s="64">
        <f>('Approp Data'!BK58/'Tax Rev Data'!BO57)*100</f>
        <v>4.7493403254845168</v>
      </c>
      <c r="AY57" s="64">
        <f>('Approp Data'!BQ58/'Tax Rev Data'!BP57)*100</f>
        <v>5.5001464188165814</v>
      </c>
      <c r="AZ57" s="64">
        <f>('Approp Data'!BR58/'Tax Rev Data'!BQ57)*100</f>
        <v>5.615120244648697</v>
      </c>
      <c r="BA57" s="64">
        <f>('Approp Data'!BS58/'Tax Rev Data'!BR57)*100</f>
        <v>5.7966523358590916</v>
      </c>
      <c r="BB57" s="64">
        <f>('Approp Data'!BT58/'Tax Rev Data'!BS57)*100</f>
        <v>5.5297236293844341</v>
      </c>
      <c r="BC57" s="64">
        <f>('Approp Data'!BU58/'Tax Rev Data'!BT57)*100</f>
        <v>5.6603735548925052</v>
      </c>
      <c r="BD57" s="64">
        <f>('Approp Data'!BV58/'Tax Rev Data'!BU57)*100</f>
        <v>5.6847062034220066</v>
      </c>
      <c r="BE57" s="64">
        <f>('Approp Data'!BW58/'Tax Rev Data'!BV57)*100</f>
        <v>5.4165670869572127</v>
      </c>
      <c r="BF57" s="64">
        <f>('Approp Data'!BX58/'Tax Rev Data'!BW57)*100</f>
        <v>5.2933614847285417</v>
      </c>
      <c r="BG57" s="64">
        <f>('Approp Data'!BY58/'Tax Rev Data'!BX57)*100</f>
        <v>5.5408194980555523</v>
      </c>
      <c r="BH57" s="95">
        <f t="shared" si="144"/>
        <v>5.9073907114373245</v>
      </c>
      <c r="BI57" s="95">
        <f t="shared" si="145"/>
        <v>6.4717639271677312</v>
      </c>
      <c r="BJ57" s="95">
        <f t="shared" si="146"/>
        <v>4.7493403254845168</v>
      </c>
      <c r="BK57" s="100">
        <f t="shared" si="33"/>
        <v>49</v>
      </c>
      <c r="BL57" s="97">
        <f t="shared" si="34"/>
        <v>48</v>
      </c>
      <c r="BM57" s="130">
        <f t="shared" si="35"/>
        <v>48</v>
      </c>
      <c r="BN57" s="95">
        <f t="shared" si="177"/>
        <v>6.5463179449316291</v>
      </c>
      <c r="BO57" s="95">
        <f t="shared" si="178"/>
        <v>6.5116263313281175</v>
      </c>
      <c r="BP57" s="95">
        <f t="shared" si="179"/>
        <v>5.5001464188165814</v>
      </c>
      <c r="BQ57" s="100">
        <f t="shared" si="180"/>
        <v>48</v>
      </c>
      <c r="BR57" s="97">
        <f t="shared" si="181"/>
        <v>48</v>
      </c>
      <c r="BS57" s="130">
        <f t="shared" si="182"/>
        <v>46</v>
      </c>
      <c r="BT57" s="95">
        <f t="shared" si="183"/>
        <v>5.3075574510474643</v>
      </c>
      <c r="BU57" s="95">
        <f t="shared" si="184"/>
        <v>5.6030403457174653</v>
      </c>
      <c r="BV57" s="95">
        <f t="shared" si="185"/>
        <v>5.615120244648697</v>
      </c>
      <c r="BW57" s="100">
        <f t="shared" si="45"/>
        <v>49</v>
      </c>
      <c r="BX57" s="97">
        <f t="shared" si="46"/>
        <v>48</v>
      </c>
      <c r="BY57" s="130">
        <f t="shared" si="47"/>
        <v>47</v>
      </c>
      <c r="BZ57" s="95">
        <f t="shared" si="48"/>
        <v>6.7170049924453261</v>
      </c>
      <c r="CA57" s="95">
        <f t="shared" si="49"/>
        <v>4.966885427797938</v>
      </c>
      <c r="CB57" s="95">
        <f t="shared" si="50"/>
        <v>5.7966523358590916</v>
      </c>
      <c r="CC57" s="100">
        <f t="shared" si="51"/>
        <v>48</v>
      </c>
      <c r="CD57" s="97">
        <f t="shared" si="52"/>
        <v>49</v>
      </c>
      <c r="CE57" s="130">
        <f t="shared" si="53"/>
        <v>47</v>
      </c>
      <c r="CF57" s="95">
        <f t="shared" si="54"/>
        <v>6.3607433647121887</v>
      </c>
      <c r="CG57" s="95">
        <f t="shared" si="55"/>
        <v>5.6789706404275808</v>
      </c>
      <c r="CH57" s="203">
        <f t="shared" si="56"/>
        <v>5.5297236293844341</v>
      </c>
      <c r="CI57" s="100">
        <f t="shared" si="57"/>
        <v>48</v>
      </c>
      <c r="CJ57" s="97">
        <f t="shared" si="58"/>
        <v>49</v>
      </c>
      <c r="CK57" s="130">
        <f t="shared" si="59"/>
        <v>46</v>
      </c>
      <c r="CL57" s="95">
        <f t="shared" si="147"/>
        <v>6.4717639271677312</v>
      </c>
      <c r="CM57" s="95">
        <f t="shared" si="148"/>
        <v>4.7493403254845168</v>
      </c>
      <c r="CN57" s="203">
        <f t="shared" si="149"/>
        <v>5.6603735548925052</v>
      </c>
      <c r="CO57" s="100">
        <f t="shared" si="150"/>
        <v>48</v>
      </c>
      <c r="CP57" s="97">
        <f t="shared" si="151"/>
        <v>48</v>
      </c>
      <c r="CQ57" s="130">
        <f t="shared" si="152"/>
        <v>47</v>
      </c>
      <c r="CR57" s="95">
        <f t="shared" si="153"/>
        <v>6.5116263313281175</v>
      </c>
      <c r="CS57" s="95">
        <f t="shared" si="154"/>
        <v>5.5001464188165814</v>
      </c>
      <c r="CT57" s="203">
        <f t="shared" si="155"/>
        <v>5.6847062034220066</v>
      </c>
      <c r="CU57" s="100">
        <f t="shared" si="156"/>
        <v>48</v>
      </c>
      <c r="CV57" s="97">
        <f t="shared" si="157"/>
        <v>46</v>
      </c>
      <c r="CW57" s="130">
        <f t="shared" si="158"/>
        <v>47</v>
      </c>
      <c r="CX57" s="95">
        <f t="shared" si="159"/>
        <v>5.6030403457174653</v>
      </c>
      <c r="CY57" s="95">
        <f t="shared" si="160"/>
        <v>5.615120244648697</v>
      </c>
      <c r="CZ57" s="203">
        <f t="shared" si="161"/>
        <v>5.4165670869572127</v>
      </c>
      <c r="DA57" s="100">
        <f t="shared" si="162"/>
        <v>48</v>
      </c>
      <c r="DB57" s="97">
        <f t="shared" si="163"/>
        <v>47</v>
      </c>
      <c r="DC57" s="130">
        <f t="shared" si="164"/>
        <v>47</v>
      </c>
      <c r="DD57" s="95">
        <f t="shared" si="165"/>
        <v>4.966885427797938</v>
      </c>
      <c r="DE57" s="95">
        <f t="shared" si="166"/>
        <v>5.7966523358590916</v>
      </c>
      <c r="DF57" s="203">
        <f t="shared" si="167"/>
        <v>5.2933614847285417</v>
      </c>
      <c r="DG57" s="100">
        <f t="shared" si="168"/>
        <v>49</v>
      </c>
      <c r="DH57" s="97">
        <f t="shared" si="169"/>
        <v>47</v>
      </c>
      <c r="DI57" s="130">
        <f t="shared" si="170"/>
        <v>48</v>
      </c>
      <c r="DJ57" s="95">
        <f t="shared" si="171"/>
        <v>5.6789706404275808</v>
      </c>
      <c r="DK57" s="95">
        <f t="shared" si="172"/>
        <v>5.5297236293844341</v>
      </c>
      <c r="DL57" s="203">
        <f t="shared" si="173"/>
        <v>5.5408194980555523</v>
      </c>
      <c r="DM57" s="100">
        <f t="shared" si="174"/>
        <v>49</v>
      </c>
      <c r="DN57" s="97">
        <f t="shared" si="175"/>
        <v>46</v>
      </c>
      <c r="DO57" s="130">
        <f t="shared" si="176"/>
        <v>47</v>
      </c>
    </row>
    <row r="58" spans="1:119" s="14" customFormat="1">
      <c r="A58" s="12" t="s">
        <v>58</v>
      </c>
      <c r="B58" s="64">
        <f>('Approp Data'!F59/'Tax Rev Data'!S58)*100</f>
        <v>0</v>
      </c>
      <c r="C58" s="64"/>
      <c r="D58" s="64"/>
      <c r="E58" s="64"/>
      <c r="F58" s="64"/>
      <c r="G58" s="64"/>
      <c r="H58" s="64"/>
      <c r="I58" s="64"/>
      <c r="J58" s="64"/>
      <c r="K58" s="64"/>
      <c r="L58" s="64"/>
      <c r="M58" s="64"/>
      <c r="N58" s="64"/>
      <c r="O58" s="64"/>
      <c r="P58" s="64"/>
      <c r="Q58" s="64"/>
      <c r="R58" s="64"/>
      <c r="S58" s="64"/>
      <c r="T58" s="64"/>
      <c r="U58" s="64"/>
      <c r="V58" s="64"/>
      <c r="W58" s="64"/>
      <c r="X58" s="64"/>
      <c r="Y58" s="64"/>
      <c r="Z58" s="64"/>
      <c r="AA58" s="64"/>
      <c r="AB58" s="64"/>
      <c r="AC58" s="64"/>
      <c r="AD58" s="64"/>
      <c r="AE58" s="64">
        <f>('Approp Data'!AI59/'Tax Rev Data'!AV58)*100</f>
        <v>7.5121649254375065</v>
      </c>
      <c r="AF58" s="64">
        <f>('Approp Data'!AJ59/'Tax Rev Data'!AW58)*100</f>
        <v>8.0958637249127907</v>
      </c>
      <c r="AG58" s="64">
        <f>('Approp Data'!AK59/'Tax Rev Data'!AX58)*100</f>
        <v>10.194001925921324</v>
      </c>
      <c r="AH58" s="64">
        <f>('Approp Data'!AL59/'Tax Rev Data'!AY58)*100</f>
        <v>9.0620897766206028</v>
      </c>
      <c r="AI58" s="64">
        <f>('Approp Data'!AM59/'Tax Rev Data'!AZ58)*100</f>
        <v>9.9139640565194735</v>
      </c>
      <c r="AJ58" s="64">
        <f>('Approp Data'!AN59/'Tax Rev Data'!BA58)*100</f>
        <v>9.7079620963942599</v>
      </c>
      <c r="AK58" s="64">
        <f>('Approp Data'!AO59/'Tax Rev Data'!BB58)*100</f>
        <v>9.0386091274523608</v>
      </c>
      <c r="AL58" s="64">
        <f>('Approp Data'!AP59/'Tax Rev Data'!BC58)*100</f>
        <v>8.9456230511121095</v>
      </c>
      <c r="AM58" s="64">
        <f>('Approp Data'!AQ59/'Tax Rev Data'!BD58)*100</f>
        <v>5.9351978232223033</v>
      </c>
      <c r="AN58" s="64">
        <f>('Approp Data'!AR59/'Tax Rev Data'!BE58)*100</f>
        <v>6.1273510212916236</v>
      </c>
      <c r="AO58" s="64">
        <f>('Approp Data'!AS59/'Tax Rev Data'!BF58)*100</f>
        <v>5.8534934510477221</v>
      </c>
      <c r="AP58" s="64">
        <f>('Approp Data'!AT59/'Tax Rev Data'!BG58)*100</f>
        <v>5.7393511980077694</v>
      </c>
      <c r="AQ58" s="64">
        <f>('Approp Data'!AU59/'Tax Rev Data'!BH58)*100</f>
        <v>5.7528489485082446</v>
      </c>
      <c r="AR58" s="64">
        <f>('Approp Data'!AV59/'Tax Rev Data'!BI58)*100</f>
        <v>5.827205928062563</v>
      </c>
      <c r="AS58" s="64">
        <f>('Approp Data'!AW59/'Tax Rev Data'!BJ58)*100</f>
        <v>5.9582624594282443</v>
      </c>
      <c r="AT58" s="64">
        <f>('Approp Data'!AX59/'Tax Rev Data'!BK58)*100</f>
        <v>6.1190580292838304</v>
      </c>
      <c r="AU58" s="64">
        <f>('Approp Data'!AY59/'Tax Rev Data'!BL58)*100</f>
        <v>6.1537087899274114</v>
      </c>
      <c r="AV58" s="64">
        <f>('Approp Data'!BC59/'Tax Rev Data'!BM58)*100</f>
        <v>6.5334507522620546</v>
      </c>
      <c r="AW58" s="64">
        <f>('Approp Data'!BG59/'Tax Rev Data'!BN58)*100</f>
        <v>6.4732482691634381</v>
      </c>
      <c r="AX58" s="64">
        <f>('Approp Data'!BK59/'Tax Rev Data'!BO58)*100</f>
        <v>3.5645378864093065</v>
      </c>
      <c r="AY58" s="64">
        <f>('Approp Data'!BQ59/'Tax Rev Data'!BP58)*100</f>
        <v>3.8830206186268303</v>
      </c>
      <c r="AZ58" s="64">
        <f>('Approp Data'!BR59/'Tax Rev Data'!BQ58)*100</f>
        <v>4.5989562478930237</v>
      </c>
      <c r="BA58" s="64">
        <f>('Approp Data'!BS59/'Tax Rev Data'!BR58)*100</f>
        <v>5.3956022916906718</v>
      </c>
      <c r="BB58" s="64">
        <f>('Approp Data'!BT59/'Tax Rev Data'!BS58)*100</f>
        <v>5.140447764373806</v>
      </c>
      <c r="BC58" s="64">
        <f>('Approp Data'!BU59/'Tax Rev Data'!BT58)*100</f>
        <v>4.7389310758054854</v>
      </c>
      <c r="BD58" s="64">
        <f>('Approp Data'!BV59/'Tax Rev Data'!BU58)*100</f>
        <v>5.1241496139533522</v>
      </c>
      <c r="BE58" s="64">
        <f>('Approp Data'!BW59/'Tax Rev Data'!BV58)*100</f>
        <v>4.4881281993695072</v>
      </c>
      <c r="BF58" s="64">
        <f>('Approp Data'!BX59/'Tax Rev Data'!BW58)*100</f>
        <v>5.490944408952573</v>
      </c>
      <c r="BG58" s="64">
        <f>('Approp Data'!BY59/'Tax Rev Data'!BX58)*100</f>
        <v>6.1586381276126474</v>
      </c>
      <c r="BH58" s="95">
        <f t="shared" si="144"/>
        <v>6.1273510212916236</v>
      </c>
      <c r="BI58" s="95">
        <f t="shared" si="145"/>
        <v>5.9582624594282443</v>
      </c>
      <c r="BJ58" s="95">
        <f t="shared" si="146"/>
        <v>3.5645378864093065</v>
      </c>
      <c r="BK58" s="97">
        <f t="shared" si="33"/>
        <v>48</v>
      </c>
      <c r="BL58" s="97">
        <f t="shared" si="34"/>
        <v>49</v>
      </c>
      <c r="BM58" s="97">
        <f t="shared" si="35"/>
        <v>49</v>
      </c>
      <c r="BN58" s="95">
        <f t="shared" si="177"/>
        <v>5.8534934510477221</v>
      </c>
      <c r="BO58" s="95">
        <f t="shared" si="178"/>
        <v>6.1190580292838304</v>
      </c>
      <c r="BP58" s="95">
        <f t="shared" si="179"/>
        <v>3.8830206186268303</v>
      </c>
      <c r="BQ58" s="100">
        <f t="shared" si="180"/>
        <v>49</v>
      </c>
      <c r="BR58" s="97">
        <f t="shared" si="181"/>
        <v>49</v>
      </c>
      <c r="BS58" s="130">
        <f t="shared" si="182"/>
        <v>49</v>
      </c>
      <c r="BT58" s="95">
        <f t="shared" si="183"/>
        <v>5.7393511980077694</v>
      </c>
      <c r="BU58" s="95">
        <f t="shared" si="184"/>
        <v>6.1537087899274114</v>
      </c>
      <c r="BV58" s="95">
        <f t="shared" si="185"/>
        <v>4.5989562478930237</v>
      </c>
      <c r="BW58" s="100">
        <f t="shared" si="45"/>
        <v>48</v>
      </c>
      <c r="BX58" s="97">
        <f t="shared" si="46"/>
        <v>46</v>
      </c>
      <c r="BY58" s="130">
        <f t="shared" si="47"/>
        <v>49</v>
      </c>
      <c r="BZ58" s="95">
        <f t="shared" si="48"/>
        <v>5.7528489485082446</v>
      </c>
      <c r="CA58" s="95">
        <f t="shared" si="49"/>
        <v>6.5334507522620546</v>
      </c>
      <c r="CB58" s="95">
        <f t="shared" si="50"/>
        <v>5.3956022916906718</v>
      </c>
      <c r="CC58" s="100">
        <f t="shared" si="51"/>
        <v>49</v>
      </c>
      <c r="CD58" s="97">
        <f t="shared" si="52"/>
        <v>46</v>
      </c>
      <c r="CE58" s="130">
        <f t="shared" si="53"/>
        <v>48</v>
      </c>
      <c r="CF58" s="95">
        <f t="shared" si="54"/>
        <v>5.827205928062563</v>
      </c>
      <c r="CG58" s="95">
        <f t="shared" si="55"/>
        <v>6.4732482691634381</v>
      </c>
      <c r="CH58" s="203">
        <f t="shared" si="56"/>
        <v>5.140447764373806</v>
      </c>
      <c r="CI58" s="100">
        <f t="shared" si="57"/>
        <v>49</v>
      </c>
      <c r="CJ58" s="97">
        <f t="shared" si="58"/>
        <v>47</v>
      </c>
      <c r="CK58" s="130">
        <f t="shared" si="59"/>
        <v>47</v>
      </c>
      <c r="CL58" s="95">
        <f t="shared" si="147"/>
        <v>5.9582624594282443</v>
      </c>
      <c r="CM58" s="95">
        <f t="shared" si="148"/>
        <v>3.5645378864093065</v>
      </c>
      <c r="CN58" s="203">
        <f t="shared" si="149"/>
        <v>4.7389310758054854</v>
      </c>
      <c r="CO58" s="100">
        <f t="shared" si="150"/>
        <v>49</v>
      </c>
      <c r="CP58" s="97">
        <f t="shared" si="151"/>
        <v>49</v>
      </c>
      <c r="CQ58" s="130">
        <f t="shared" si="152"/>
        <v>48</v>
      </c>
      <c r="CR58" s="95">
        <f t="shared" si="153"/>
        <v>6.1190580292838304</v>
      </c>
      <c r="CS58" s="95">
        <f t="shared" si="154"/>
        <v>3.8830206186268303</v>
      </c>
      <c r="CT58" s="203">
        <f t="shared" si="155"/>
        <v>5.1241496139533522</v>
      </c>
      <c r="CU58" s="100">
        <f t="shared" si="156"/>
        <v>49</v>
      </c>
      <c r="CV58" s="97">
        <f t="shared" si="157"/>
        <v>49</v>
      </c>
      <c r="CW58" s="130">
        <f t="shared" si="158"/>
        <v>48</v>
      </c>
      <c r="CX58" s="95">
        <f t="shared" si="159"/>
        <v>6.1537087899274114</v>
      </c>
      <c r="CY58" s="95">
        <f t="shared" si="160"/>
        <v>4.5989562478930237</v>
      </c>
      <c r="CZ58" s="203">
        <f t="shared" si="161"/>
        <v>4.4881281993695072</v>
      </c>
      <c r="DA58" s="100">
        <f t="shared" si="162"/>
        <v>46</v>
      </c>
      <c r="DB58" s="97">
        <f t="shared" si="163"/>
        <v>49</v>
      </c>
      <c r="DC58" s="130">
        <f t="shared" si="164"/>
        <v>48</v>
      </c>
      <c r="DD58" s="95">
        <f t="shared" si="165"/>
        <v>6.5334507522620546</v>
      </c>
      <c r="DE58" s="95">
        <f t="shared" si="166"/>
        <v>5.3956022916906718</v>
      </c>
      <c r="DF58" s="203">
        <f t="shared" si="167"/>
        <v>5.490944408952573</v>
      </c>
      <c r="DG58" s="100">
        <f t="shared" si="168"/>
        <v>46</v>
      </c>
      <c r="DH58" s="97">
        <f t="shared" si="169"/>
        <v>48</v>
      </c>
      <c r="DI58" s="130">
        <f t="shared" si="170"/>
        <v>46</v>
      </c>
      <c r="DJ58" s="95">
        <f t="shared" si="171"/>
        <v>6.4732482691634381</v>
      </c>
      <c r="DK58" s="95">
        <f t="shared" si="172"/>
        <v>5.140447764373806</v>
      </c>
      <c r="DL58" s="203">
        <f t="shared" si="173"/>
        <v>6.1586381276126474</v>
      </c>
      <c r="DM58" s="100">
        <f t="shared" si="174"/>
        <v>47</v>
      </c>
      <c r="DN58" s="97">
        <f t="shared" si="175"/>
        <v>47</v>
      </c>
      <c r="DO58" s="130">
        <f t="shared" si="176"/>
        <v>43</v>
      </c>
    </row>
    <row r="59" spans="1:119">
      <c r="A59" s="12" t="s">
        <v>59</v>
      </c>
      <c r="B59" s="64">
        <f>('Approp Data'!F60/'Tax Rev Data'!S59)*100</f>
        <v>0</v>
      </c>
      <c r="C59" s="64"/>
      <c r="D59" s="64"/>
      <c r="E59" s="64"/>
      <c r="F59" s="64"/>
      <c r="G59" s="64"/>
      <c r="H59" s="64"/>
      <c r="I59" s="64"/>
      <c r="J59" s="64"/>
      <c r="K59" s="64"/>
      <c r="L59" s="64"/>
      <c r="M59" s="64"/>
      <c r="N59" s="64"/>
      <c r="O59" s="64"/>
      <c r="P59" s="64"/>
      <c r="Q59" s="64"/>
      <c r="R59" s="64"/>
      <c r="S59" s="64"/>
      <c r="T59" s="64"/>
      <c r="U59" s="64"/>
      <c r="V59" s="64"/>
      <c r="W59" s="64"/>
      <c r="X59" s="64"/>
      <c r="Y59" s="64"/>
      <c r="Z59" s="64"/>
      <c r="AA59" s="64"/>
      <c r="AB59" s="64"/>
      <c r="AC59" s="64"/>
      <c r="AD59" s="64"/>
      <c r="AE59" s="64">
        <f>('Approp Data'!AI60/'Tax Rev Data'!AV59)*100</f>
        <v>9.6052445967877613</v>
      </c>
      <c r="AF59" s="64">
        <f>('Approp Data'!AJ60/'Tax Rev Data'!AW59)*100</f>
        <v>10.014911708524862</v>
      </c>
      <c r="AG59" s="64">
        <f>('Approp Data'!AK60/'Tax Rev Data'!AX59)*100</f>
        <v>9.4555797695323776</v>
      </c>
      <c r="AH59" s="64">
        <f>('Approp Data'!AL60/'Tax Rev Data'!AY59)*100</f>
        <v>9.9384211744733388</v>
      </c>
      <c r="AI59" s="64">
        <f>('Approp Data'!AM60/'Tax Rev Data'!AZ59)*100</f>
        <v>9.4056217434160292</v>
      </c>
      <c r="AJ59" s="64">
        <f>('Approp Data'!AN60/'Tax Rev Data'!BA59)*100</f>
        <v>9.6271201679276643</v>
      </c>
      <c r="AK59" s="64">
        <f>('Approp Data'!AO60/'Tax Rev Data'!BB59)*100</f>
        <v>9.2846055273028067</v>
      </c>
      <c r="AL59" s="64">
        <f>('Approp Data'!AP60/'Tax Rev Data'!BC59)*100</f>
        <v>9.1078519452758364</v>
      </c>
      <c r="AM59" s="64">
        <f>('Approp Data'!AQ60/'Tax Rev Data'!BD59)*100</f>
        <v>9.1703235314149456</v>
      </c>
      <c r="AN59" s="64">
        <f>('Approp Data'!AR60/'Tax Rev Data'!BE59)*100</f>
        <v>9.1154050134893776</v>
      </c>
      <c r="AO59" s="64">
        <f>('Approp Data'!AS60/'Tax Rev Data'!BF59)*100</f>
        <v>9.3774970928288095</v>
      </c>
      <c r="AP59" s="64">
        <f>('Approp Data'!AT60/'Tax Rev Data'!BG59)*100</f>
        <v>8.731971172535518</v>
      </c>
      <c r="AQ59" s="64">
        <f>('Approp Data'!AU60/'Tax Rev Data'!BH59)*100</f>
        <v>9.0074555646175938</v>
      </c>
      <c r="AR59" s="64">
        <f>('Approp Data'!AV60/'Tax Rev Data'!BI59)*100</f>
        <v>8.3696488830586784</v>
      </c>
      <c r="AS59" s="64">
        <f>('Approp Data'!AW60/'Tax Rev Data'!BJ59)*100</f>
        <v>7.5143034655163312</v>
      </c>
      <c r="AT59" s="64">
        <f>('Approp Data'!AX60/'Tax Rev Data'!BK59)*100</f>
        <v>6.9333883887546675</v>
      </c>
      <c r="AU59" s="64">
        <f>('Approp Data'!AY60/'Tax Rev Data'!BL59)*100</f>
        <v>6.4831817865589514</v>
      </c>
      <c r="AV59" s="64">
        <f>('Approp Data'!BC60/'Tax Rev Data'!BM59)*100</f>
        <v>7.393103494952082</v>
      </c>
      <c r="AW59" s="64">
        <f>('Approp Data'!BG60/'Tax Rev Data'!BN59)*100</f>
        <v>7.9080863152348178</v>
      </c>
      <c r="AX59" s="64">
        <f>('Approp Data'!BK60/'Tax Rev Data'!BO59)*100</f>
        <v>7.3513525285683903</v>
      </c>
      <c r="AY59" s="64">
        <f>('Approp Data'!BQ60/'Tax Rev Data'!BP59)*100</f>
        <v>6.8780119590583899</v>
      </c>
      <c r="AZ59" s="64">
        <f>('Approp Data'!BR60/'Tax Rev Data'!BQ59)*100</f>
        <v>6.8455382129878366</v>
      </c>
      <c r="BA59" s="64">
        <f>('Approp Data'!BS60/'Tax Rev Data'!BR59)*100</f>
        <v>6.9768463638505933</v>
      </c>
      <c r="BB59" s="64">
        <f>('Approp Data'!BT60/'Tax Rev Data'!BS59)*100</f>
        <v>6.5518330883885127</v>
      </c>
      <c r="BC59" s="64">
        <f>('Approp Data'!BU60/'Tax Rev Data'!BT59)*100</f>
        <v>6.6047088255133977</v>
      </c>
      <c r="BD59" s="64">
        <f>('Approp Data'!BV60/'Tax Rev Data'!BU59)*100</f>
        <v>6.3909626506340897</v>
      </c>
      <c r="BE59" s="64">
        <f>('Approp Data'!BW60/'Tax Rev Data'!BV59)*100</f>
        <v>6.7682818792318269</v>
      </c>
      <c r="BF59" s="64">
        <f>('Approp Data'!BX60/'Tax Rev Data'!BW59)*100</f>
        <v>6.0797156263332948</v>
      </c>
      <c r="BG59" s="64">
        <f>('Approp Data'!BY60/'Tax Rev Data'!BX59)*100</f>
        <v>6.9358018388882243</v>
      </c>
      <c r="BH59" s="95">
        <f t="shared" si="144"/>
        <v>9.1154050134893776</v>
      </c>
      <c r="BI59" s="95">
        <f t="shared" si="145"/>
        <v>7.5143034655163312</v>
      </c>
      <c r="BJ59" s="95">
        <f t="shared" si="146"/>
        <v>7.3513525285683903</v>
      </c>
      <c r="BK59" s="100">
        <f t="shared" si="33"/>
        <v>40</v>
      </c>
      <c r="BL59" s="97">
        <f t="shared" si="34"/>
        <v>44</v>
      </c>
      <c r="BM59" s="130">
        <f t="shared" si="35"/>
        <v>36</v>
      </c>
      <c r="BN59" s="95">
        <f t="shared" si="177"/>
        <v>9.3774970928288095</v>
      </c>
      <c r="BO59" s="95">
        <f t="shared" si="178"/>
        <v>6.9333883887546675</v>
      </c>
      <c r="BP59" s="95">
        <f t="shared" si="179"/>
        <v>6.8780119590583899</v>
      </c>
      <c r="BQ59" s="100">
        <f t="shared" si="180"/>
        <v>41</v>
      </c>
      <c r="BR59" s="97">
        <f t="shared" si="181"/>
        <v>46</v>
      </c>
      <c r="BS59" s="130">
        <f t="shared" si="182"/>
        <v>37</v>
      </c>
      <c r="BT59" s="95">
        <f t="shared" si="183"/>
        <v>8.731971172535518</v>
      </c>
      <c r="BU59" s="95">
        <f t="shared" si="184"/>
        <v>6.4831817865589514</v>
      </c>
      <c r="BV59" s="95">
        <f t="shared" si="185"/>
        <v>6.8455382129878366</v>
      </c>
      <c r="BW59" s="100">
        <f t="shared" si="45"/>
        <v>42</v>
      </c>
      <c r="BX59" s="97">
        <f t="shared" si="46"/>
        <v>45</v>
      </c>
      <c r="BY59" s="130">
        <f t="shared" si="47"/>
        <v>38</v>
      </c>
      <c r="BZ59" s="95">
        <f t="shared" si="48"/>
        <v>9.0074555646175938</v>
      </c>
      <c r="CA59" s="95">
        <f t="shared" si="49"/>
        <v>7.393103494952082</v>
      </c>
      <c r="CB59" s="95">
        <f t="shared" si="50"/>
        <v>6.9768463638505933</v>
      </c>
      <c r="CC59" s="100">
        <f t="shared" si="51"/>
        <v>37</v>
      </c>
      <c r="CD59" s="97">
        <f t="shared" si="52"/>
        <v>40</v>
      </c>
      <c r="CE59" s="130">
        <f t="shared" si="53"/>
        <v>41</v>
      </c>
      <c r="CF59" s="95">
        <f t="shared" si="54"/>
        <v>8.3696488830586784</v>
      </c>
      <c r="CG59" s="95">
        <f t="shared" si="55"/>
        <v>7.9080863152348178</v>
      </c>
      <c r="CH59" s="203">
        <f t="shared" si="56"/>
        <v>6.5518330883885127</v>
      </c>
      <c r="CI59" s="100">
        <f t="shared" si="57"/>
        <v>40</v>
      </c>
      <c r="CJ59" s="97">
        <f t="shared" si="58"/>
        <v>40</v>
      </c>
      <c r="CK59" s="130">
        <f t="shared" si="59"/>
        <v>41</v>
      </c>
      <c r="CL59" s="95">
        <f t="shared" si="147"/>
        <v>7.5143034655163312</v>
      </c>
      <c r="CM59" s="95">
        <f t="shared" si="148"/>
        <v>7.3513525285683903</v>
      </c>
      <c r="CN59" s="203">
        <f t="shared" si="149"/>
        <v>6.6047088255133977</v>
      </c>
      <c r="CO59" s="100">
        <f t="shared" si="150"/>
        <v>44</v>
      </c>
      <c r="CP59" s="97">
        <f t="shared" si="151"/>
        <v>36</v>
      </c>
      <c r="CQ59" s="130">
        <f t="shared" si="152"/>
        <v>43</v>
      </c>
      <c r="CR59" s="95">
        <f t="shared" si="153"/>
        <v>6.9333883887546675</v>
      </c>
      <c r="CS59" s="95">
        <f t="shared" si="154"/>
        <v>6.8780119590583899</v>
      </c>
      <c r="CT59" s="203">
        <f t="shared" si="155"/>
        <v>6.3909626506340897</v>
      </c>
      <c r="CU59" s="100">
        <f t="shared" si="156"/>
        <v>46</v>
      </c>
      <c r="CV59" s="97">
        <f t="shared" si="157"/>
        <v>37</v>
      </c>
      <c r="CW59" s="130">
        <f t="shared" si="158"/>
        <v>44</v>
      </c>
      <c r="CX59" s="95">
        <f t="shared" si="159"/>
        <v>6.4831817865589514</v>
      </c>
      <c r="CY59" s="95">
        <f t="shared" si="160"/>
        <v>6.8455382129878366</v>
      </c>
      <c r="CZ59" s="203">
        <f t="shared" si="161"/>
        <v>6.7682818792318269</v>
      </c>
      <c r="DA59" s="100">
        <f t="shared" si="162"/>
        <v>45</v>
      </c>
      <c r="DB59" s="97">
        <f t="shared" si="163"/>
        <v>38</v>
      </c>
      <c r="DC59" s="130">
        <f t="shared" si="164"/>
        <v>39</v>
      </c>
      <c r="DD59" s="95">
        <f t="shared" si="165"/>
        <v>7.393103494952082</v>
      </c>
      <c r="DE59" s="95">
        <f t="shared" si="166"/>
        <v>6.9768463638505933</v>
      </c>
      <c r="DF59" s="203">
        <f t="shared" si="167"/>
        <v>6.0797156263332948</v>
      </c>
      <c r="DG59" s="100">
        <f t="shared" si="168"/>
        <v>40</v>
      </c>
      <c r="DH59" s="97">
        <f t="shared" si="169"/>
        <v>41</v>
      </c>
      <c r="DI59" s="130">
        <f t="shared" si="170"/>
        <v>42</v>
      </c>
      <c r="DJ59" s="95">
        <f t="shared" si="171"/>
        <v>7.9080863152348178</v>
      </c>
      <c r="DK59" s="95">
        <f t="shared" si="172"/>
        <v>6.5518330883885127</v>
      </c>
      <c r="DL59" s="203">
        <f t="shared" si="173"/>
        <v>6.9358018388882243</v>
      </c>
      <c r="DM59" s="100">
        <f t="shared" si="174"/>
        <v>40</v>
      </c>
      <c r="DN59" s="97">
        <f t="shared" si="175"/>
        <v>41</v>
      </c>
      <c r="DO59" s="130">
        <f t="shared" si="176"/>
        <v>38</v>
      </c>
    </row>
    <row r="60" spans="1:119">
      <c r="A60" s="12" t="s">
        <v>60</v>
      </c>
      <c r="B60" s="64">
        <f>('Approp Data'!F61/'Tax Rev Data'!S60)*100</f>
        <v>0</v>
      </c>
      <c r="C60" s="64"/>
      <c r="D60" s="64"/>
      <c r="E60" s="64"/>
      <c r="F60" s="64"/>
      <c r="G60" s="64"/>
      <c r="H60" s="64"/>
      <c r="I60" s="64"/>
      <c r="J60" s="64"/>
      <c r="K60" s="64"/>
      <c r="L60" s="64"/>
      <c r="M60" s="64"/>
      <c r="N60" s="64"/>
      <c r="O60" s="64"/>
      <c r="P60" s="64"/>
      <c r="Q60" s="64"/>
      <c r="R60" s="64"/>
      <c r="S60" s="64"/>
      <c r="T60" s="64"/>
      <c r="U60" s="64"/>
      <c r="V60" s="64"/>
      <c r="W60" s="64"/>
      <c r="X60" s="64"/>
      <c r="Y60" s="64"/>
      <c r="Z60" s="64"/>
      <c r="AA60" s="64"/>
      <c r="AB60" s="64"/>
      <c r="AC60" s="64"/>
      <c r="AD60" s="64"/>
      <c r="AE60" s="64">
        <f>('Approp Data'!AI61/'Tax Rev Data'!AV60)*100</f>
        <v>9.2123028181757114</v>
      </c>
      <c r="AF60" s="64">
        <f>('Approp Data'!AJ61/'Tax Rev Data'!AW60)*100</f>
        <v>9.7580908657910932</v>
      </c>
      <c r="AG60" s="64">
        <f>('Approp Data'!AK61/'Tax Rev Data'!AX60)*100</f>
        <v>9.6197793374270333</v>
      </c>
      <c r="AH60" s="64">
        <f>('Approp Data'!AL61/'Tax Rev Data'!AY60)*100</f>
        <v>8.4998488970182162</v>
      </c>
      <c r="AI60" s="64">
        <f>('Approp Data'!AM61/'Tax Rev Data'!AZ60)*100</f>
        <v>8.4654339633404234</v>
      </c>
      <c r="AJ60" s="64">
        <f>('Approp Data'!AN61/'Tax Rev Data'!BA60)*100</f>
        <v>8.3849293308004498</v>
      </c>
      <c r="AK60" s="64">
        <f>('Approp Data'!AO61/'Tax Rev Data'!BB60)*100</f>
        <v>8.5878359983241932</v>
      </c>
      <c r="AL60" s="64">
        <f>('Approp Data'!AP61/'Tax Rev Data'!BC60)*100</f>
        <v>8.2935989859014203</v>
      </c>
      <c r="AM60" s="64">
        <f>('Approp Data'!AQ61/'Tax Rev Data'!BD60)*100</f>
        <v>8.3360294572715077</v>
      </c>
      <c r="AN60" s="64">
        <f>('Approp Data'!AR61/'Tax Rev Data'!BE60)*100</f>
        <v>8.0302080983805411</v>
      </c>
      <c r="AO60" s="64">
        <f>('Approp Data'!AS61/'Tax Rev Data'!BF60)*100</f>
        <v>8.9873669439861477</v>
      </c>
      <c r="AP60" s="64">
        <f>('Approp Data'!AT61/'Tax Rev Data'!BG60)*100</f>
        <v>8.8815756386881208</v>
      </c>
      <c r="AQ60" s="64">
        <f>('Approp Data'!AU61/'Tax Rev Data'!BH60)*100</f>
        <v>7.9465945295453855</v>
      </c>
      <c r="AR60" s="64">
        <f>('Approp Data'!AV61/'Tax Rev Data'!BI60)*100</f>
        <v>8.0817891845380903</v>
      </c>
      <c r="AS60" s="64">
        <f>('Approp Data'!AW61/'Tax Rev Data'!BJ60)*100</f>
        <v>7.9579824876657073</v>
      </c>
      <c r="AT60" s="64">
        <f>('Approp Data'!AX61/'Tax Rev Data'!BK60)*100</f>
        <v>7.6839634890715702</v>
      </c>
      <c r="AU60" s="64">
        <f>('Approp Data'!AY61/'Tax Rev Data'!BL60)*100</f>
        <v>7.6540212568827375</v>
      </c>
      <c r="AV60" s="64">
        <f>('Approp Data'!BC61/'Tax Rev Data'!BM60)*100</f>
        <v>7.3516729606883953</v>
      </c>
      <c r="AW60" s="64">
        <f>('Approp Data'!BG61/'Tax Rev Data'!BN60)*100</f>
        <v>7.4782851388666725</v>
      </c>
      <c r="AX60" s="64">
        <f>('Approp Data'!BK61/'Tax Rev Data'!BO60)*100</f>
        <v>6.9451617269176174</v>
      </c>
      <c r="AY60" s="64">
        <f>('Approp Data'!BQ61/'Tax Rev Data'!BP60)*100</f>
        <v>7.1465254209037878</v>
      </c>
      <c r="AZ60" s="64">
        <f>('Approp Data'!BR61/'Tax Rev Data'!BQ60)*100</f>
        <v>7.171614608357908</v>
      </c>
      <c r="BA60" s="64">
        <f>('Approp Data'!BS61/'Tax Rev Data'!BR60)*100</f>
        <v>7.1015380691836123</v>
      </c>
      <c r="BB60" s="64">
        <f>('Approp Data'!BT61/'Tax Rev Data'!BS60)*100</f>
        <v>7.1693255995710485</v>
      </c>
      <c r="BC60" s="64">
        <f>('Approp Data'!BU61/'Tax Rev Data'!BT60)*100</f>
        <v>7.049558237255142</v>
      </c>
      <c r="BD60" s="64">
        <f>('Approp Data'!BV61/'Tax Rev Data'!BU60)*100</f>
        <v>7.4437167747995607</v>
      </c>
      <c r="BE60" s="64">
        <f>('Approp Data'!BW61/'Tax Rev Data'!BV60)*100</f>
        <v>6.9438896969191672</v>
      </c>
      <c r="BF60" s="64">
        <f>('Approp Data'!BX61/'Tax Rev Data'!BW60)*100</f>
        <v>6.6728919528225443</v>
      </c>
      <c r="BG60" s="64">
        <f>('Approp Data'!BY61/'Tax Rev Data'!BX60)*100</f>
        <v>6.502796087275037</v>
      </c>
      <c r="BH60" s="95">
        <f t="shared" si="144"/>
        <v>8.0302080983805411</v>
      </c>
      <c r="BI60" s="95">
        <f t="shared" si="145"/>
        <v>7.9579824876657073</v>
      </c>
      <c r="BJ60" s="95">
        <f t="shared" si="146"/>
        <v>6.9451617269176174</v>
      </c>
      <c r="BK60" s="100">
        <f t="shared" si="33"/>
        <v>45</v>
      </c>
      <c r="BL60" s="97">
        <f t="shared" si="34"/>
        <v>42</v>
      </c>
      <c r="BM60" s="130">
        <f t="shared" si="35"/>
        <v>41</v>
      </c>
      <c r="BN60" s="95">
        <f t="shared" si="177"/>
        <v>8.9873669439861477</v>
      </c>
      <c r="BO60" s="95">
        <f t="shared" si="178"/>
        <v>7.6839634890715702</v>
      </c>
      <c r="BP60" s="95">
        <f t="shared" si="179"/>
        <v>7.1465254209037878</v>
      </c>
      <c r="BQ60" s="100">
        <f t="shared" si="180"/>
        <v>44</v>
      </c>
      <c r="BR60" s="97">
        <f t="shared" si="181"/>
        <v>43</v>
      </c>
      <c r="BS60" s="130">
        <f t="shared" si="182"/>
        <v>34</v>
      </c>
      <c r="BT60" s="95">
        <f t="shared" si="183"/>
        <v>8.8815756386881208</v>
      </c>
      <c r="BU60" s="95">
        <f t="shared" si="184"/>
        <v>7.6540212568827375</v>
      </c>
      <c r="BV60" s="95">
        <f t="shared" si="185"/>
        <v>7.171614608357908</v>
      </c>
      <c r="BW60" s="100">
        <f t="shared" si="45"/>
        <v>41</v>
      </c>
      <c r="BX60" s="97">
        <f t="shared" si="46"/>
        <v>40</v>
      </c>
      <c r="BY60" s="130">
        <f t="shared" si="47"/>
        <v>34</v>
      </c>
      <c r="BZ60" s="95">
        <f t="shared" si="48"/>
        <v>7.9465945295453855</v>
      </c>
      <c r="CA60" s="95">
        <f t="shared" si="49"/>
        <v>7.3516729606883953</v>
      </c>
      <c r="CB60" s="95">
        <f t="shared" si="50"/>
        <v>7.1015380691836123</v>
      </c>
      <c r="CC60" s="100">
        <f t="shared" si="51"/>
        <v>45</v>
      </c>
      <c r="CD60" s="97">
        <f t="shared" si="52"/>
        <v>41</v>
      </c>
      <c r="CE60" s="130">
        <f t="shared" si="53"/>
        <v>37</v>
      </c>
      <c r="CF60" s="95">
        <f t="shared" si="54"/>
        <v>8.0817891845380903</v>
      </c>
      <c r="CG60" s="95">
        <f t="shared" si="55"/>
        <v>7.4782851388666725</v>
      </c>
      <c r="CH60" s="203">
        <f t="shared" si="56"/>
        <v>7.1693255995710485</v>
      </c>
      <c r="CI60" s="100">
        <f t="shared" si="57"/>
        <v>43</v>
      </c>
      <c r="CJ60" s="97">
        <f t="shared" si="58"/>
        <v>45</v>
      </c>
      <c r="CK60" s="130">
        <f t="shared" si="59"/>
        <v>35</v>
      </c>
      <c r="CL60" s="95">
        <f t="shared" si="147"/>
        <v>7.9579824876657073</v>
      </c>
      <c r="CM60" s="95">
        <f t="shared" si="148"/>
        <v>6.9451617269176174</v>
      </c>
      <c r="CN60" s="203">
        <f t="shared" si="149"/>
        <v>7.049558237255142</v>
      </c>
      <c r="CO60" s="100">
        <f t="shared" si="150"/>
        <v>42</v>
      </c>
      <c r="CP60" s="97">
        <f t="shared" si="151"/>
        <v>41</v>
      </c>
      <c r="CQ60" s="130">
        <f t="shared" si="152"/>
        <v>39</v>
      </c>
      <c r="CR60" s="95">
        <f t="shared" si="153"/>
        <v>7.6839634890715702</v>
      </c>
      <c r="CS60" s="95">
        <f t="shared" si="154"/>
        <v>7.1465254209037878</v>
      </c>
      <c r="CT60" s="203">
        <f t="shared" si="155"/>
        <v>7.4437167747995607</v>
      </c>
      <c r="CU60" s="100">
        <f t="shared" si="156"/>
        <v>43</v>
      </c>
      <c r="CV60" s="97">
        <f t="shared" si="157"/>
        <v>34</v>
      </c>
      <c r="CW60" s="130">
        <f t="shared" si="158"/>
        <v>35</v>
      </c>
      <c r="CX60" s="95">
        <f t="shared" si="159"/>
        <v>7.6540212568827375</v>
      </c>
      <c r="CY60" s="95">
        <f t="shared" si="160"/>
        <v>7.171614608357908</v>
      </c>
      <c r="CZ60" s="203">
        <f t="shared" si="161"/>
        <v>6.9438896969191672</v>
      </c>
      <c r="DA60" s="100">
        <f t="shared" si="162"/>
        <v>40</v>
      </c>
      <c r="DB60" s="97">
        <f t="shared" si="163"/>
        <v>34</v>
      </c>
      <c r="DC60" s="130">
        <f t="shared" si="164"/>
        <v>38</v>
      </c>
      <c r="DD60" s="95">
        <f t="shared" si="165"/>
        <v>7.3516729606883953</v>
      </c>
      <c r="DE60" s="95">
        <f t="shared" si="166"/>
        <v>7.1015380691836123</v>
      </c>
      <c r="DF60" s="203">
        <f t="shared" si="167"/>
        <v>6.6728919528225443</v>
      </c>
      <c r="DG60" s="100">
        <f t="shared" si="168"/>
        <v>41</v>
      </c>
      <c r="DH60" s="97">
        <f t="shared" si="169"/>
        <v>37</v>
      </c>
      <c r="DI60" s="130">
        <f t="shared" si="170"/>
        <v>39</v>
      </c>
      <c r="DJ60" s="95">
        <f t="shared" si="171"/>
        <v>7.4782851388666725</v>
      </c>
      <c r="DK60" s="95">
        <f t="shared" si="172"/>
        <v>7.1693255995710485</v>
      </c>
      <c r="DL60" s="203">
        <f t="shared" si="173"/>
        <v>6.502796087275037</v>
      </c>
      <c r="DM60" s="100">
        <f t="shared" si="174"/>
        <v>45</v>
      </c>
      <c r="DN60" s="97">
        <f t="shared" si="175"/>
        <v>35</v>
      </c>
      <c r="DO60" s="130">
        <f t="shared" si="176"/>
        <v>40</v>
      </c>
    </row>
    <row r="61" spans="1:119">
      <c r="A61" s="12" t="s">
        <v>61</v>
      </c>
      <c r="B61" s="64">
        <f>('Approp Data'!F62/'Tax Rev Data'!S61)*100</f>
        <v>0</v>
      </c>
      <c r="C61" s="64"/>
      <c r="D61" s="64"/>
      <c r="E61" s="64"/>
      <c r="F61" s="64"/>
      <c r="G61" s="64"/>
      <c r="H61" s="64"/>
      <c r="I61" s="64"/>
      <c r="J61" s="64"/>
      <c r="K61" s="64"/>
      <c r="L61" s="64"/>
      <c r="M61" s="64"/>
      <c r="N61" s="64"/>
      <c r="O61" s="64"/>
      <c r="P61" s="64"/>
      <c r="Q61" s="64"/>
      <c r="R61" s="64"/>
      <c r="S61" s="64"/>
      <c r="T61" s="64"/>
      <c r="U61" s="64"/>
      <c r="V61" s="64"/>
      <c r="W61" s="64"/>
      <c r="X61" s="64"/>
      <c r="Y61" s="64"/>
      <c r="Z61" s="64"/>
      <c r="AA61" s="64"/>
      <c r="AB61" s="64"/>
      <c r="AC61" s="64"/>
      <c r="AD61" s="64"/>
      <c r="AE61" s="64">
        <f>('Approp Data'!AI62/'Tax Rev Data'!AV61)*100</f>
        <v>8.7645608589262647</v>
      </c>
      <c r="AF61" s="64">
        <f>('Approp Data'!AJ62/'Tax Rev Data'!AW61)*100</f>
        <v>9.0890083047659829</v>
      </c>
      <c r="AG61" s="64">
        <f>('Approp Data'!AK62/'Tax Rev Data'!AX61)*100</f>
        <v>9.210874951682996</v>
      </c>
      <c r="AH61" s="64">
        <f>('Approp Data'!AL62/'Tax Rev Data'!AY61)*100</f>
        <v>8.9727550535016736</v>
      </c>
      <c r="AI61" s="64">
        <f>('Approp Data'!AM62/'Tax Rev Data'!AZ61)*100</f>
        <v>9.0151566995419294</v>
      </c>
      <c r="AJ61" s="64">
        <f>('Approp Data'!AN62/'Tax Rev Data'!BA61)*100</f>
        <v>8.8498149602300735</v>
      </c>
      <c r="AK61" s="64">
        <f>('Approp Data'!AO62/'Tax Rev Data'!BB61)*100</f>
        <v>8.5949512161792896</v>
      </c>
      <c r="AL61" s="64">
        <f>('Approp Data'!AP62/'Tax Rev Data'!BC61)*100</f>
        <v>8.6934475236505069</v>
      </c>
      <c r="AM61" s="64">
        <f>('Approp Data'!AQ62/'Tax Rev Data'!BD61)*100</f>
        <v>8.9258574367115795</v>
      </c>
      <c r="AN61" s="64">
        <f>('Approp Data'!AR62/'Tax Rev Data'!BE61)*100</f>
        <v>8.9123909833155732</v>
      </c>
      <c r="AO61" s="64">
        <f>('Approp Data'!AS62/'Tax Rev Data'!BF61)*100</f>
        <v>9.0263001073793685</v>
      </c>
      <c r="AP61" s="64">
        <f>('Approp Data'!AT62/'Tax Rev Data'!BG61)*100</f>
        <v>8.3951854338206324</v>
      </c>
      <c r="AQ61" s="64">
        <f>('Approp Data'!AU62/'Tax Rev Data'!BH61)*100</f>
        <v>7.9522095027080253</v>
      </c>
      <c r="AR61" s="64">
        <f>('Approp Data'!AV62/'Tax Rev Data'!BI61)*100</f>
        <v>7.5087713300778072</v>
      </c>
      <c r="AS61" s="64">
        <f>('Approp Data'!AW62/'Tax Rev Data'!BJ61)*100</f>
        <v>7.4146479087145156</v>
      </c>
      <c r="AT61" s="64">
        <f>('Approp Data'!AX62/'Tax Rev Data'!BK61)*100</f>
        <v>7.1123237410676179</v>
      </c>
      <c r="AU61" s="64">
        <f>('Approp Data'!AY62/'Tax Rev Data'!BL61)*100</f>
        <v>6.7423095816365093</v>
      </c>
      <c r="AV61" s="64">
        <f>('Approp Data'!BC62/'Tax Rev Data'!BM61)*100</f>
        <v>6.7562864761637709</v>
      </c>
      <c r="AW61" s="64">
        <f>('Approp Data'!BG62/'Tax Rev Data'!BN61)*100</f>
        <v>6.655894725739782</v>
      </c>
      <c r="AX61" s="64">
        <f>('Approp Data'!BK62/'Tax Rev Data'!BO61)*100</f>
        <v>5.5666761847988111</v>
      </c>
      <c r="AY61" s="64">
        <f>('Approp Data'!BQ62/'Tax Rev Data'!BP61)*100</f>
        <v>4.9549593706108581</v>
      </c>
      <c r="AZ61" s="64">
        <f>('Approp Data'!BR62/'Tax Rev Data'!BQ61)*100</f>
        <v>4.8422249011397582</v>
      </c>
      <c r="BA61" s="64">
        <f>('Approp Data'!BS62/'Tax Rev Data'!BR61)*100</f>
        <v>4.8518654576777394</v>
      </c>
      <c r="BB61" s="64"/>
      <c r="BC61" s="64"/>
      <c r="BD61" s="64"/>
      <c r="BE61" s="64"/>
      <c r="BF61" s="64"/>
      <c r="BG61" s="64"/>
      <c r="BH61" s="95">
        <f t="shared" si="144"/>
        <v>8.9123909833155732</v>
      </c>
      <c r="BI61" s="95">
        <f t="shared" si="145"/>
        <v>7.4146479087145156</v>
      </c>
      <c r="BJ61" s="95">
        <f t="shared" si="146"/>
        <v>5.5666761847988111</v>
      </c>
      <c r="BK61" s="100">
        <f t="shared" si="33"/>
        <v>43</v>
      </c>
      <c r="BL61" s="97">
        <f t="shared" si="34"/>
        <v>45</v>
      </c>
      <c r="BM61" s="130">
        <f t="shared" si="35"/>
        <v>47</v>
      </c>
      <c r="BN61" s="95">
        <f t="shared" si="177"/>
        <v>9.0263001073793685</v>
      </c>
      <c r="BO61" s="95">
        <f t="shared" si="178"/>
        <v>7.1123237410676179</v>
      </c>
      <c r="BP61" s="95">
        <f t="shared" si="179"/>
        <v>4.9549593706108581</v>
      </c>
      <c r="BQ61" s="100">
        <f t="shared" si="180"/>
        <v>42</v>
      </c>
      <c r="BR61" s="97">
        <f t="shared" si="181"/>
        <v>45</v>
      </c>
      <c r="BS61" s="130">
        <f t="shared" si="182"/>
        <v>48</v>
      </c>
      <c r="BT61" s="95">
        <f t="shared" si="183"/>
        <v>8.3951854338206324</v>
      </c>
      <c r="BU61" s="95">
        <f t="shared" si="184"/>
        <v>6.7423095816365093</v>
      </c>
      <c r="BV61" s="95">
        <f t="shared" si="185"/>
        <v>4.8422249011397582</v>
      </c>
      <c r="BW61" s="100">
        <f t="shared" si="45"/>
        <v>45</v>
      </c>
      <c r="BX61" s="97">
        <f t="shared" si="46"/>
        <v>44</v>
      </c>
      <c r="BY61" s="130">
        <f t="shared" si="47"/>
        <v>48</v>
      </c>
      <c r="BZ61" s="95">
        <f t="shared" si="48"/>
        <v>7.9522095027080253</v>
      </c>
      <c r="CA61" s="95">
        <f t="shared" si="49"/>
        <v>6.7562864761637709</v>
      </c>
      <c r="CB61" s="95">
        <f t="shared" si="50"/>
        <v>4.8518654576777394</v>
      </c>
      <c r="CC61" s="100">
        <f t="shared" si="51"/>
        <v>44</v>
      </c>
      <c r="CD61" s="97">
        <f t="shared" si="52"/>
        <v>44</v>
      </c>
      <c r="CE61" s="130">
        <f t="shared" si="53"/>
        <v>49</v>
      </c>
      <c r="CF61" s="95">
        <f t="shared" si="54"/>
        <v>7.5087713300778072</v>
      </c>
      <c r="CG61" s="95">
        <f t="shared" si="55"/>
        <v>6.655894725739782</v>
      </c>
      <c r="CH61" s="203">
        <f t="shared" si="56"/>
        <v>0</v>
      </c>
      <c r="CI61" s="100">
        <f t="shared" si="57"/>
        <v>45</v>
      </c>
      <c r="CJ61" s="97">
        <f t="shared" si="58"/>
        <v>46</v>
      </c>
      <c r="CK61" s="130">
        <f t="shared" si="59"/>
        <v>50</v>
      </c>
      <c r="CL61" s="95">
        <f t="shared" si="147"/>
        <v>7.4146479087145156</v>
      </c>
      <c r="CM61" s="95">
        <f t="shared" si="148"/>
        <v>5.5666761847988111</v>
      </c>
      <c r="CN61" s="203">
        <f t="shared" si="149"/>
        <v>0</v>
      </c>
      <c r="CO61" s="100">
        <f t="shared" si="150"/>
        <v>45</v>
      </c>
      <c r="CP61" s="97">
        <f t="shared" si="151"/>
        <v>47</v>
      </c>
      <c r="CQ61" s="130">
        <f t="shared" si="152"/>
        <v>50</v>
      </c>
      <c r="CR61" s="95">
        <f t="shared" si="153"/>
        <v>7.1123237410676179</v>
      </c>
      <c r="CS61" s="95">
        <f t="shared" si="154"/>
        <v>4.9549593706108581</v>
      </c>
      <c r="CT61" s="203">
        <f t="shared" si="155"/>
        <v>0</v>
      </c>
      <c r="CU61" s="100">
        <f t="shared" si="156"/>
        <v>45</v>
      </c>
      <c r="CV61" s="97">
        <f t="shared" si="157"/>
        <v>48</v>
      </c>
      <c r="CW61" s="130">
        <f t="shared" si="158"/>
        <v>50</v>
      </c>
      <c r="CX61" s="95">
        <f t="shared" si="159"/>
        <v>6.7423095816365093</v>
      </c>
      <c r="CY61" s="95">
        <f t="shared" si="160"/>
        <v>4.8422249011397582</v>
      </c>
      <c r="CZ61" s="203">
        <f t="shared" si="161"/>
        <v>0</v>
      </c>
      <c r="DA61" s="100">
        <f t="shared" si="162"/>
        <v>44</v>
      </c>
      <c r="DB61" s="97">
        <f t="shared" si="163"/>
        <v>48</v>
      </c>
      <c r="DC61" s="130">
        <f t="shared" si="164"/>
        <v>50</v>
      </c>
      <c r="DD61" s="95">
        <f t="shared" si="165"/>
        <v>6.7562864761637709</v>
      </c>
      <c r="DE61" s="95">
        <f t="shared" si="166"/>
        <v>4.8518654576777394</v>
      </c>
      <c r="DF61" s="203">
        <f t="shared" si="167"/>
        <v>0</v>
      </c>
      <c r="DG61" s="100">
        <f t="shared" si="168"/>
        <v>44</v>
      </c>
      <c r="DH61" s="97">
        <f t="shared" si="169"/>
        <v>49</v>
      </c>
      <c r="DI61" s="130">
        <f t="shared" si="170"/>
        <v>50</v>
      </c>
      <c r="DJ61" s="95">
        <f t="shared" si="171"/>
        <v>6.655894725739782</v>
      </c>
      <c r="DK61" s="95">
        <f t="shared" si="172"/>
        <v>0</v>
      </c>
      <c r="DL61" s="203">
        <f t="shared" si="173"/>
        <v>0</v>
      </c>
      <c r="DM61" s="100">
        <f t="shared" si="174"/>
        <v>46</v>
      </c>
      <c r="DN61" s="97">
        <f t="shared" si="175"/>
        <v>50</v>
      </c>
      <c r="DO61" s="130">
        <f t="shared" si="176"/>
        <v>50</v>
      </c>
    </row>
    <row r="62" spans="1:119">
      <c r="A62" s="12" t="s">
        <v>62</v>
      </c>
      <c r="B62" s="64">
        <f>('Approp Data'!F63/'Tax Rev Data'!S62)*100</f>
        <v>0</v>
      </c>
      <c r="C62" s="64"/>
      <c r="D62" s="64"/>
      <c r="E62" s="64"/>
      <c r="F62" s="64"/>
      <c r="G62" s="64"/>
      <c r="H62" s="64"/>
      <c r="I62" s="64"/>
      <c r="J62" s="64"/>
      <c r="K62" s="64"/>
      <c r="L62" s="64"/>
      <c r="M62" s="64"/>
      <c r="N62" s="64"/>
      <c r="O62" s="64"/>
      <c r="P62" s="64"/>
      <c r="Q62" s="64"/>
      <c r="R62" s="64"/>
      <c r="S62" s="64"/>
      <c r="T62" s="64"/>
      <c r="U62" s="64"/>
      <c r="V62" s="64"/>
      <c r="W62" s="64"/>
      <c r="X62" s="64"/>
      <c r="Y62" s="64"/>
      <c r="Z62" s="64"/>
      <c r="AA62" s="64"/>
      <c r="AB62" s="64"/>
      <c r="AC62" s="64"/>
      <c r="AD62" s="64"/>
      <c r="AE62" s="64">
        <f>('Approp Data'!AI63/'Tax Rev Data'!AV62)*100</f>
        <v>8.2340367420976488</v>
      </c>
      <c r="AF62" s="64">
        <f>('Approp Data'!AJ63/'Tax Rev Data'!AW62)*100</f>
        <v>7.8676070865059247</v>
      </c>
      <c r="AG62" s="64">
        <f>('Approp Data'!AK63/'Tax Rev Data'!AX62)*100</f>
        <v>8.8497867525459135</v>
      </c>
      <c r="AH62" s="64">
        <f>('Approp Data'!AL63/'Tax Rev Data'!AY62)*100</f>
        <v>8.1613591529449643</v>
      </c>
      <c r="AI62" s="64">
        <f>('Approp Data'!AM63/'Tax Rev Data'!AZ62)*100</f>
        <v>8.1967012671098445</v>
      </c>
      <c r="AJ62" s="64">
        <f>('Approp Data'!AN63/'Tax Rev Data'!BA62)*100</f>
        <v>7.8828313129408798</v>
      </c>
      <c r="AK62" s="64">
        <f>('Approp Data'!AO63/'Tax Rev Data'!BB62)*100</f>
        <v>7.8570036320111125</v>
      </c>
      <c r="AL62" s="64">
        <f>('Approp Data'!AP63/'Tax Rev Data'!BC62)*100</f>
        <v>8.0260827903815759</v>
      </c>
      <c r="AM62" s="64">
        <f>('Approp Data'!AQ63/'Tax Rev Data'!BD62)*100</f>
        <v>7.9979006432228665</v>
      </c>
      <c r="AN62" s="64">
        <f>('Approp Data'!AR63/'Tax Rev Data'!BE62)*100</f>
        <v>7.7660736978685616</v>
      </c>
      <c r="AO62" s="64">
        <f>('Approp Data'!AS63/'Tax Rev Data'!BF62)*100</f>
        <v>7.9638693011732888</v>
      </c>
      <c r="AP62" s="64">
        <f>('Approp Data'!AT63/'Tax Rev Data'!BG62)*100</f>
        <v>7.587561052779912</v>
      </c>
      <c r="AQ62" s="64">
        <f>('Approp Data'!AU63/'Tax Rev Data'!BH62)*100</f>
        <v>7.8059046993579129</v>
      </c>
      <c r="AR62" s="64">
        <f>('Approp Data'!AV63/'Tax Rev Data'!BI62)*100</f>
        <v>7.3363759616273461</v>
      </c>
      <c r="AS62" s="64">
        <f>('Approp Data'!AW63/'Tax Rev Data'!BJ62)*100</f>
        <v>7.1619194641055621</v>
      </c>
      <c r="AT62" s="64">
        <f>('Approp Data'!AX63/'Tax Rev Data'!BK62)*100</f>
        <v>6.9170817115839718</v>
      </c>
      <c r="AU62" s="64">
        <f>('Approp Data'!AY63/'Tax Rev Data'!BL62)*100</f>
        <v>5.9807445689726357</v>
      </c>
      <c r="AV62" s="64">
        <f>('Approp Data'!BC63/'Tax Rev Data'!BM62)*100</f>
        <v>6.177475771252162</v>
      </c>
      <c r="AW62" s="64">
        <f>('Approp Data'!BG63/'Tax Rev Data'!BN62)*100</f>
        <v>6.1285582931824383</v>
      </c>
      <c r="AX62" s="64">
        <f>('Approp Data'!BK63/'Tax Rev Data'!BO62)*100</f>
        <v>5.871808965241172</v>
      </c>
      <c r="AY62" s="64">
        <f>('Approp Data'!BQ63/'Tax Rev Data'!BP62)*100</f>
        <v>5.5972368966051036</v>
      </c>
      <c r="AZ62" s="64">
        <f>('Approp Data'!BR63/'Tax Rev Data'!BQ62)*100</f>
        <v>5.6675474326400233</v>
      </c>
      <c r="BA62" s="64">
        <f>('Approp Data'!BS63/'Tax Rev Data'!BR62)*100</f>
        <v>5.965587268941916</v>
      </c>
      <c r="BB62" s="64">
        <f>('Approp Data'!BT63/'Tax Rev Data'!BS62)*100</f>
        <v>5.5925485027714759</v>
      </c>
      <c r="BC62" s="64">
        <f>('Approp Data'!BU63/'Tax Rev Data'!BT62)*100</f>
        <v>5.7794175691966903</v>
      </c>
      <c r="BD62" s="64">
        <f>('Approp Data'!BV63/'Tax Rev Data'!BU62)*100</f>
        <v>6.1087901323154545</v>
      </c>
      <c r="BE62" s="64">
        <f>('Approp Data'!BW63/'Tax Rev Data'!BV62)*100</f>
        <v>5.9694560553220972</v>
      </c>
      <c r="BF62" s="64">
        <f>('Approp Data'!BX63/'Tax Rev Data'!BW62)*100</f>
        <v>5.7243428536136074</v>
      </c>
      <c r="BG62" s="64">
        <f>('Approp Data'!BY63/'Tax Rev Data'!BX62)*100</f>
        <v>5.8613705509775755</v>
      </c>
      <c r="BH62" s="95">
        <f t="shared" si="144"/>
        <v>7.7660736978685616</v>
      </c>
      <c r="BI62" s="95">
        <f t="shared" si="145"/>
        <v>7.1619194641055621</v>
      </c>
      <c r="BJ62" s="95">
        <f t="shared" si="146"/>
        <v>5.871808965241172</v>
      </c>
      <c r="BK62" s="100">
        <f t="shared" si="33"/>
        <v>46</v>
      </c>
      <c r="BL62" s="97">
        <f t="shared" si="34"/>
        <v>46</v>
      </c>
      <c r="BM62" s="130">
        <f t="shared" si="35"/>
        <v>46</v>
      </c>
      <c r="BN62" s="95">
        <f t="shared" si="177"/>
        <v>7.9638693011732888</v>
      </c>
      <c r="BO62" s="95">
        <f t="shared" si="178"/>
        <v>6.9170817115839718</v>
      </c>
      <c r="BP62" s="95">
        <f t="shared" si="179"/>
        <v>5.5972368966051036</v>
      </c>
      <c r="BQ62" s="100">
        <f t="shared" si="180"/>
        <v>47</v>
      </c>
      <c r="BR62" s="97">
        <f t="shared" si="181"/>
        <v>47</v>
      </c>
      <c r="BS62" s="130">
        <f t="shared" si="182"/>
        <v>45</v>
      </c>
      <c r="BT62" s="95">
        <f t="shared" si="183"/>
        <v>7.587561052779912</v>
      </c>
      <c r="BU62" s="95">
        <f t="shared" si="184"/>
        <v>5.9807445689726357</v>
      </c>
      <c r="BV62" s="95">
        <f t="shared" si="185"/>
        <v>5.6675474326400233</v>
      </c>
      <c r="BW62" s="100">
        <f t="shared" si="45"/>
        <v>47</v>
      </c>
      <c r="BX62" s="97">
        <f t="shared" si="46"/>
        <v>47</v>
      </c>
      <c r="BY62" s="130">
        <f t="shared" si="47"/>
        <v>46</v>
      </c>
      <c r="BZ62" s="95">
        <f t="shared" si="48"/>
        <v>7.8059046993579129</v>
      </c>
      <c r="CA62" s="95">
        <f t="shared" si="49"/>
        <v>6.177475771252162</v>
      </c>
      <c r="CB62" s="95">
        <f t="shared" si="50"/>
        <v>5.965587268941916</v>
      </c>
      <c r="CC62" s="100">
        <f t="shared" si="51"/>
        <v>46</v>
      </c>
      <c r="CD62" s="97">
        <f t="shared" si="52"/>
        <v>47</v>
      </c>
      <c r="CE62" s="130">
        <f t="shared" si="53"/>
        <v>46</v>
      </c>
      <c r="CF62" s="95">
        <f t="shared" si="54"/>
        <v>7.3363759616273461</v>
      </c>
      <c r="CG62" s="95">
        <f t="shared" si="55"/>
        <v>6.1285582931824383</v>
      </c>
      <c r="CH62" s="203">
        <f t="shared" si="56"/>
        <v>5.5925485027714759</v>
      </c>
      <c r="CI62" s="100">
        <f t="shared" si="57"/>
        <v>46</v>
      </c>
      <c r="CJ62" s="97">
        <f t="shared" si="58"/>
        <v>48</v>
      </c>
      <c r="CK62" s="130">
        <f t="shared" si="59"/>
        <v>45</v>
      </c>
      <c r="CL62" s="95">
        <f t="shared" si="147"/>
        <v>7.1619194641055621</v>
      </c>
      <c r="CM62" s="95">
        <f t="shared" si="148"/>
        <v>5.871808965241172</v>
      </c>
      <c r="CN62" s="203">
        <f t="shared" si="149"/>
        <v>5.7794175691966903</v>
      </c>
      <c r="CO62" s="100">
        <f t="shared" si="150"/>
        <v>46</v>
      </c>
      <c r="CP62" s="97">
        <f t="shared" si="151"/>
        <v>46</v>
      </c>
      <c r="CQ62" s="130">
        <f t="shared" si="152"/>
        <v>46</v>
      </c>
      <c r="CR62" s="95">
        <f t="shared" si="153"/>
        <v>6.9170817115839718</v>
      </c>
      <c r="CS62" s="95">
        <f t="shared" si="154"/>
        <v>5.5972368966051036</v>
      </c>
      <c r="CT62" s="203">
        <f t="shared" si="155"/>
        <v>6.1087901323154545</v>
      </c>
      <c r="CU62" s="100">
        <f t="shared" si="156"/>
        <v>47</v>
      </c>
      <c r="CV62" s="97">
        <f t="shared" si="157"/>
        <v>45</v>
      </c>
      <c r="CW62" s="130">
        <f t="shared" si="158"/>
        <v>46</v>
      </c>
      <c r="CX62" s="95">
        <f t="shared" si="159"/>
        <v>5.9807445689726357</v>
      </c>
      <c r="CY62" s="95">
        <f t="shared" si="160"/>
        <v>5.6675474326400233</v>
      </c>
      <c r="CZ62" s="203">
        <f t="shared" si="161"/>
        <v>5.9694560553220972</v>
      </c>
      <c r="DA62" s="100">
        <f t="shared" si="162"/>
        <v>47</v>
      </c>
      <c r="DB62" s="97">
        <f t="shared" si="163"/>
        <v>46</v>
      </c>
      <c r="DC62" s="130">
        <f t="shared" si="164"/>
        <v>44</v>
      </c>
      <c r="DD62" s="95">
        <f t="shared" si="165"/>
        <v>6.177475771252162</v>
      </c>
      <c r="DE62" s="95">
        <f t="shared" si="166"/>
        <v>5.965587268941916</v>
      </c>
      <c r="DF62" s="203">
        <f t="shared" si="167"/>
        <v>5.7243428536136074</v>
      </c>
      <c r="DG62" s="100">
        <f t="shared" si="168"/>
        <v>47</v>
      </c>
      <c r="DH62" s="97">
        <f t="shared" si="169"/>
        <v>46</v>
      </c>
      <c r="DI62" s="130">
        <f t="shared" si="170"/>
        <v>44</v>
      </c>
      <c r="DJ62" s="95">
        <f t="shared" si="171"/>
        <v>6.1285582931824383</v>
      </c>
      <c r="DK62" s="95">
        <f t="shared" si="172"/>
        <v>5.5925485027714759</v>
      </c>
      <c r="DL62" s="203">
        <f t="shared" si="173"/>
        <v>5.8613705509775755</v>
      </c>
      <c r="DM62" s="100">
        <f t="shared" si="174"/>
        <v>48</v>
      </c>
      <c r="DN62" s="97">
        <f t="shared" si="175"/>
        <v>45</v>
      </c>
      <c r="DO62" s="130">
        <f t="shared" si="176"/>
        <v>45</v>
      </c>
    </row>
    <row r="63" spans="1:119">
      <c r="A63" s="21" t="s">
        <v>63</v>
      </c>
      <c r="B63" s="70">
        <f>('Approp Data'!F64/'Tax Rev Data'!S63)*100</f>
        <v>0</v>
      </c>
      <c r="C63" s="70"/>
      <c r="D63" s="70"/>
      <c r="E63" s="70"/>
      <c r="F63" s="70"/>
      <c r="G63" s="70"/>
      <c r="H63" s="70"/>
      <c r="I63" s="70"/>
      <c r="J63" s="70"/>
      <c r="K63" s="70"/>
      <c r="L63" s="70"/>
      <c r="M63" s="70"/>
      <c r="N63" s="70"/>
      <c r="O63" s="70"/>
      <c r="P63" s="70"/>
      <c r="Q63" s="70"/>
      <c r="R63" s="70"/>
      <c r="S63" s="70"/>
      <c r="T63" s="70"/>
      <c r="U63" s="70"/>
      <c r="V63" s="70"/>
      <c r="W63" s="70"/>
      <c r="X63" s="70"/>
      <c r="Y63" s="70"/>
      <c r="Z63" s="70"/>
      <c r="AA63" s="70"/>
      <c r="AB63" s="70"/>
      <c r="AC63" s="70"/>
      <c r="AD63" s="70"/>
      <c r="AE63" s="70">
        <f>('Approp Data'!AI64/'Tax Rev Data'!AV63)*100</f>
        <v>7.0614852762241958</v>
      </c>
      <c r="AF63" s="70">
        <f>('Approp Data'!AJ64/'Tax Rev Data'!AW63)*100</f>
        <v>6.6769927801294635</v>
      </c>
      <c r="AG63" s="70">
        <f>('Approp Data'!AK64/'Tax Rev Data'!AX63)*100</f>
        <v>6.3929178453241082</v>
      </c>
      <c r="AH63" s="70">
        <f>('Approp Data'!AL64/'Tax Rev Data'!AY63)*100</f>
        <v>6.8520894062212996</v>
      </c>
      <c r="AI63" s="70">
        <f>('Approp Data'!AM64/'Tax Rev Data'!AZ63)*100</f>
        <v>6.5239129685183261</v>
      </c>
      <c r="AJ63" s="70">
        <f>('Approp Data'!AN64/'Tax Rev Data'!BA63)*100</f>
        <v>6.3542465704550732</v>
      </c>
      <c r="AK63" s="70">
        <f>('Approp Data'!AO64/'Tax Rev Data'!BB63)*100</f>
        <v>6.1789410811397829</v>
      </c>
      <c r="AL63" s="70">
        <f>('Approp Data'!AP64/'Tax Rev Data'!BC63)*100</f>
        <v>4.5650036554314672</v>
      </c>
      <c r="AM63" s="70">
        <f>('Approp Data'!AQ64/'Tax Rev Data'!BD63)*100</f>
        <v>4.5681671841446105</v>
      </c>
      <c r="AN63" s="70">
        <f>('Approp Data'!AR64/'Tax Rev Data'!BE63)*100</f>
        <v>4.5953634190936148</v>
      </c>
      <c r="AO63" s="70">
        <f>('Approp Data'!AS64/'Tax Rev Data'!BF63)*100</f>
        <v>4.9821564868529631</v>
      </c>
      <c r="AP63" s="70">
        <f>('Approp Data'!AT64/'Tax Rev Data'!BG63)*100</f>
        <v>4.9497918794491866</v>
      </c>
      <c r="AQ63" s="70">
        <f>('Approp Data'!AU64/'Tax Rev Data'!BH63)*100</f>
        <v>4.4154622212134464</v>
      </c>
      <c r="AR63" s="70">
        <f>('Approp Data'!AV64/'Tax Rev Data'!BI63)*100</f>
        <v>3.6590000811448737</v>
      </c>
      <c r="AS63" s="70">
        <f>('Approp Data'!AW64/'Tax Rev Data'!BJ63)*100</f>
        <v>3.5702175196257389</v>
      </c>
      <c r="AT63" s="70">
        <f>('Approp Data'!AX64/'Tax Rev Data'!BK63)*100</f>
        <v>3.5420804289125902</v>
      </c>
      <c r="AU63" s="70">
        <f>('Approp Data'!AY64/'Tax Rev Data'!BL63)*100</f>
        <v>3.4269941753724256</v>
      </c>
      <c r="AV63" s="70">
        <f>('Approp Data'!BC64/'Tax Rev Data'!BM63)*100</f>
        <v>3.7217106250379133</v>
      </c>
      <c r="AW63" s="70">
        <f>('Approp Data'!BG64/'Tax Rev Data'!BN63)*100</f>
        <v>3.7322648401062843</v>
      </c>
      <c r="AX63" s="70">
        <f>('Approp Data'!BK64/'Tax Rev Data'!BO63)*100</f>
        <v>3.3492609171532255</v>
      </c>
      <c r="AY63" s="70">
        <f>('Approp Data'!BQ64/'Tax Rev Data'!BP63)*100</f>
        <v>3.2400713360920008</v>
      </c>
      <c r="AZ63" s="70">
        <f>('Approp Data'!BR64/'Tax Rev Data'!BQ63)*100</f>
        <v>3.2194669547366557</v>
      </c>
      <c r="BA63" s="70">
        <f>('Approp Data'!BS64/'Tax Rev Data'!BR63)*100</f>
        <v>3.0932107377104239</v>
      </c>
      <c r="BB63" s="70">
        <f>('Approp Data'!BT64/'Tax Rev Data'!BS63)*100</f>
        <v>2.983748889309505</v>
      </c>
      <c r="BC63" s="70">
        <f>('Approp Data'!BU64/'Tax Rev Data'!BT63)*100</f>
        <v>3.0188618102217695</v>
      </c>
      <c r="BD63" s="70">
        <f>('Approp Data'!BV64/'Tax Rev Data'!BU63)*100</f>
        <v>3.0545919886120743</v>
      </c>
      <c r="BE63" s="70">
        <f>('Approp Data'!BW64/'Tax Rev Data'!BV63)*100</f>
        <v>2.9287920673058627</v>
      </c>
      <c r="BF63" s="70">
        <f>('Approp Data'!BX64/'Tax Rev Data'!BW63)*100</f>
        <v>3.1500960745356394</v>
      </c>
      <c r="BG63" s="70">
        <f>('Approp Data'!BY64/'Tax Rev Data'!BX63)*100</f>
        <v>4.6016052678516601</v>
      </c>
      <c r="BH63" s="96">
        <f t="shared" si="144"/>
        <v>4.5953634190936148</v>
      </c>
      <c r="BI63" s="96">
        <f t="shared" si="145"/>
        <v>3.5702175196257389</v>
      </c>
      <c r="BJ63" s="96">
        <f t="shared" si="146"/>
        <v>3.3492609171532255</v>
      </c>
      <c r="BK63" s="101">
        <f t="shared" si="33"/>
        <v>50</v>
      </c>
      <c r="BL63" s="98">
        <f t="shared" si="34"/>
        <v>50</v>
      </c>
      <c r="BM63" s="131">
        <f t="shared" si="35"/>
        <v>50</v>
      </c>
      <c r="BN63" s="96">
        <f t="shared" si="177"/>
        <v>4.9821564868529631</v>
      </c>
      <c r="BO63" s="96">
        <f t="shared" si="178"/>
        <v>3.5420804289125902</v>
      </c>
      <c r="BP63" s="96">
        <f t="shared" si="179"/>
        <v>3.2400713360920008</v>
      </c>
      <c r="BQ63" s="101">
        <f t="shared" si="180"/>
        <v>50</v>
      </c>
      <c r="BR63" s="98">
        <f t="shared" si="181"/>
        <v>50</v>
      </c>
      <c r="BS63" s="131">
        <f t="shared" si="182"/>
        <v>50</v>
      </c>
      <c r="BT63" s="132">
        <f t="shared" si="183"/>
        <v>4.9497918794491866</v>
      </c>
      <c r="BU63" s="96">
        <f t="shared" si="184"/>
        <v>3.4269941753724256</v>
      </c>
      <c r="BV63" s="133">
        <f t="shared" si="185"/>
        <v>3.2194669547366557</v>
      </c>
      <c r="BW63" s="101">
        <f t="shared" si="45"/>
        <v>50</v>
      </c>
      <c r="BX63" s="98">
        <f t="shared" si="46"/>
        <v>50</v>
      </c>
      <c r="BY63" s="131">
        <f t="shared" si="47"/>
        <v>50</v>
      </c>
      <c r="BZ63" s="132">
        <f t="shared" si="48"/>
        <v>4.4154622212134464</v>
      </c>
      <c r="CA63" s="96">
        <f t="shared" si="49"/>
        <v>3.7217106250379133</v>
      </c>
      <c r="CB63" s="133">
        <f t="shared" si="50"/>
        <v>3.0932107377104239</v>
      </c>
      <c r="CC63" s="101">
        <f t="shared" si="51"/>
        <v>50</v>
      </c>
      <c r="CD63" s="98">
        <f t="shared" si="52"/>
        <v>50</v>
      </c>
      <c r="CE63" s="131">
        <f t="shared" si="53"/>
        <v>50</v>
      </c>
      <c r="CF63" s="132">
        <f t="shared" si="54"/>
        <v>3.6590000811448737</v>
      </c>
      <c r="CG63" s="96">
        <f t="shared" si="55"/>
        <v>3.7322648401062843</v>
      </c>
      <c r="CH63" s="133">
        <f t="shared" si="56"/>
        <v>2.983748889309505</v>
      </c>
      <c r="CI63" s="101">
        <f t="shared" si="57"/>
        <v>50</v>
      </c>
      <c r="CJ63" s="98">
        <f t="shared" si="58"/>
        <v>50</v>
      </c>
      <c r="CK63" s="131">
        <f t="shared" si="59"/>
        <v>48</v>
      </c>
      <c r="CL63" s="132">
        <f t="shared" si="147"/>
        <v>3.5702175196257389</v>
      </c>
      <c r="CM63" s="96">
        <f t="shared" si="148"/>
        <v>3.3492609171532255</v>
      </c>
      <c r="CN63" s="133">
        <f t="shared" si="149"/>
        <v>3.0188618102217695</v>
      </c>
      <c r="CO63" s="101">
        <f t="shared" si="150"/>
        <v>50</v>
      </c>
      <c r="CP63" s="98">
        <f t="shared" si="151"/>
        <v>50</v>
      </c>
      <c r="CQ63" s="131">
        <f t="shared" si="152"/>
        <v>49</v>
      </c>
      <c r="CR63" s="132">
        <f t="shared" si="153"/>
        <v>3.5420804289125902</v>
      </c>
      <c r="CS63" s="96">
        <f t="shared" si="154"/>
        <v>3.2400713360920008</v>
      </c>
      <c r="CT63" s="133">
        <f t="shared" si="155"/>
        <v>3.0545919886120743</v>
      </c>
      <c r="CU63" s="101">
        <f t="shared" si="156"/>
        <v>50</v>
      </c>
      <c r="CV63" s="98">
        <f t="shared" si="157"/>
        <v>50</v>
      </c>
      <c r="CW63" s="131">
        <f t="shared" si="158"/>
        <v>49</v>
      </c>
      <c r="CX63" s="132">
        <f t="shared" si="159"/>
        <v>3.4269941753724256</v>
      </c>
      <c r="CY63" s="96">
        <f t="shared" si="160"/>
        <v>3.2194669547366557</v>
      </c>
      <c r="CZ63" s="133">
        <f t="shared" si="161"/>
        <v>2.9287920673058627</v>
      </c>
      <c r="DA63" s="101">
        <f t="shared" si="162"/>
        <v>50</v>
      </c>
      <c r="DB63" s="98">
        <f t="shared" si="163"/>
        <v>50</v>
      </c>
      <c r="DC63" s="131">
        <f t="shared" si="164"/>
        <v>49</v>
      </c>
      <c r="DD63" s="132">
        <f t="shared" si="165"/>
        <v>3.7217106250379133</v>
      </c>
      <c r="DE63" s="96">
        <f t="shared" si="166"/>
        <v>3.0932107377104239</v>
      </c>
      <c r="DF63" s="133">
        <f t="shared" si="167"/>
        <v>3.1500960745356394</v>
      </c>
      <c r="DG63" s="101">
        <f t="shared" si="168"/>
        <v>50</v>
      </c>
      <c r="DH63" s="98">
        <f t="shared" si="169"/>
        <v>50</v>
      </c>
      <c r="DI63" s="131">
        <f t="shared" si="170"/>
        <v>49</v>
      </c>
      <c r="DJ63" s="132">
        <f t="shared" si="171"/>
        <v>3.7322648401062843</v>
      </c>
      <c r="DK63" s="96">
        <f t="shared" si="172"/>
        <v>2.983748889309505</v>
      </c>
      <c r="DL63" s="133">
        <f t="shared" si="173"/>
        <v>4.6016052678516601</v>
      </c>
      <c r="DM63" s="101">
        <f t="shared" si="174"/>
        <v>50</v>
      </c>
      <c r="DN63" s="98">
        <f t="shared" si="175"/>
        <v>48</v>
      </c>
      <c r="DO63" s="131">
        <f t="shared" si="176"/>
        <v>49</v>
      </c>
    </row>
  </sheetData>
  <phoneticPr fontId="0" type="noConversion"/>
  <pageMargins left="0.75" right="0.75" top="1" bottom="1" header="0.5" footer="0.5"/>
  <pageSetup orientation="portrait" horizontalDpi="1200" verticalDpi="12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
  <sheetViews>
    <sheetView workbookViewId="0"/>
  </sheetViews>
  <sheetFormatPr defaultRowHeight="12.75"/>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8C9207C4D8AB6E4A9864D320D8693611" ma:contentTypeVersion="11" ma:contentTypeDescription="Create a new document." ma:contentTypeScope="" ma:versionID="1ae8a50db7085f5ae1dcf34ff77a61f1">
  <xsd:schema xmlns:xsd="http://www.w3.org/2001/XMLSchema" xmlns:xs="http://www.w3.org/2001/XMLSchema" xmlns:p="http://schemas.microsoft.com/office/2006/metadata/properties" xmlns:ns2="d3553cee-4ecc-4eb5-80d8-f24f98131822" xmlns:ns3="fc2f2499-f938-4cc0-a2cd-f3e7b3a200ae" targetNamespace="http://schemas.microsoft.com/office/2006/metadata/properties" ma:root="true" ma:fieldsID="17b6e3ff09c248479d51477e5c5657c0" ns2:_="" ns3:_="">
    <xsd:import namespace="d3553cee-4ecc-4eb5-80d8-f24f98131822"/>
    <xsd:import namespace="fc2f2499-f938-4cc0-a2cd-f3e7b3a200ae"/>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3553cee-4ecc-4eb5-80d8-f24f9813182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c2f2499-f938-4cc0-a2cd-f3e7b3a200ae"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2F6593B-A5C3-4113-AF8D-C71E6819A564}">
  <ds:schemaRefs>
    <ds:schemaRef ds:uri="d3553cee-4ecc-4eb5-80d8-f24f98131822"/>
    <ds:schemaRef ds:uri="http://schemas.openxmlformats.org/package/2006/metadata/core-properties"/>
    <ds:schemaRef ds:uri="fc2f2499-f938-4cc0-a2cd-f3e7b3a200ae"/>
    <ds:schemaRef ds:uri="http://schemas.microsoft.com/office/2006/metadata/properties"/>
    <ds:schemaRef ds:uri="http://www.w3.org/XML/1998/namespace"/>
    <ds:schemaRef ds:uri="http://purl.org/dc/elements/1.1/"/>
    <ds:schemaRef ds:uri="http://purl.org/dc/dcmitype/"/>
    <ds:schemaRef ds:uri="http://schemas.microsoft.com/office/2006/documentManagement/types"/>
    <ds:schemaRef ds:uri="http://schemas.microsoft.com/office/infopath/2007/PartnerControls"/>
    <ds:schemaRef ds:uri="http://purl.org/dc/terms/"/>
  </ds:schemaRefs>
</ds:datastoreItem>
</file>

<file path=customXml/itemProps2.xml><?xml version="1.0" encoding="utf-8"?>
<ds:datastoreItem xmlns:ds="http://schemas.openxmlformats.org/officeDocument/2006/customXml" ds:itemID="{23B21D99-1259-4CC0-9BC5-D7AA0EDD09E0}">
  <ds:schemaRefs>
    <ds:schemaRef ds:uri="http://schemas.microsoft.com/sharepoint/v3/contenttype/forms"/>
  </ds:schemaRefs>
</ds:datastoreItem>
</file>

<file path=customXml/itemProps3.xml><?xml version="1.0" encoding="utf-8"?>
<ds:datastoreItem xmlns:ds="http://schemas.openxmlformats.org/officeDocument/2006/customXml" ds:itemID="{95F3050D-4D07-447B-870D-05004E0B77C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3553cee-4ecc-4eb5-80d8-f24f98131822"/>
    <ds:schemaRef ds:uri="fc2f2499-f938-4cc0-a2cd-f3e7b3a200a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2</vt:i4>
      </vt:variant>
    </vt:vector>
  </HeadingPairs>
  <TitlesOfParts>
    <vt:vector size="9" baseType="lpstr">
      <vt:lpstr>Table 91</vt:lpstr>
      <vt:lpstr>Table 92</vt:lpstr>
      <vt:lpstr>Approp Data</vt:lpstr>
      <vt:lpstr>Inflation-Adjusted Data</vt:lpstr>
      <vt:lpstr>Tax Rev Data</vt:lpstr>
      <vt:lpstr>H.Ed. as a % of taxes</vt:lpstr>
      <vt:lpstr>Sheet1</vt:lpstr>
      <vt:lpstr>'Table 91'!Print_Area</vt:lpstr>
      <vt:lpstr>'Table 92'!Print_Area</vt:lpstr>
    </vt:vector>
  </TitlesOfParts>
  <Manager/>
  <Company>SREB</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50 State Summary</dc:title>
  <dc:subject/>
  <dc:creator>jmarks</dc:creator>
  <cp:keywords/>
  <dc:description/>
  <cp:lastModifiedBy>Susan Lounsbury</cp:lastModifiedBy>
  <cp:revision/>
  <dcterms:created xsi:type="dcterms:W3CDTF">1999-01-21T21:27:30Z</dcterms:created>
  <dcterms:modified xsi:type="dcterms:W3CDTF">2021-12-20T19:43:09Z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00260771-a9fd-4aa8-a138-a40ac53a5467_Enabled">
    <vt:lpwstr>True</vt:lpwstr>
  </property>
  <property fmtid="{D5CDD505-2E9C-101B-9397-08002B2CF9AE}" pid="3" name="MSIP_Label_00260771-a9fd-4aa8-a138-a40ac53a5467_SiteId">
    <vt:lpwstr>eb20950b-168c-497a-9845-2b099844f3ef</vt:lpwstr>
  </property>
  <property fmtid="{D5CDD505-2E9C-101B-9397-08002B2CF9AE}" pid="4" name="MSIP_Label_00260771-a9fd-4aa8-a138-a40ac53a5467_Owner">
    <vt:lpwstr>Chris.Fuga@SREB.ORG</vt:lpwstr>
  </property>
  <property fmtid="{D5CDD505-2E9C-101B-9397-08002B2CF9AE}" pid="5" name="MSIP_Label_00260771-a9fd-4aa8-a138-a40ac53a5467_SetDate">
    <vt:lpwstr>2019-03-26T13:25:49.9461687Z</vt:lpwstr>
  </property>
  <property fmtid="{D5CDD505-2E9C-101B-9397-08002B2CF9AE}" pid="6" name="MSIP_Label_00260771-a9fd-4aa8-a138-a40ac53a5467_Name">
    <vt:lpwstr>General</vt:lpwstr>
  </property>
  <property fmtid="{D5CDD505-2E9C-101B-9397-08002B2CF9AE}" pid="7" name="MSIP_Label_00260771-a9fd-4aa8-a138-a40ac53a5467_Application">
    <vt:lpwstr>Microsoft Azure Information Protection</vt:lpwstr>
  </property>
  <property fmtid="{D5CDD505-2E9C-101B-9397-08002B2CF9AE}" pid="8" name="MSIP_Label_00260771-a9fd-4aa8-a138-a40ac53a5467_Extended_MSFT_Method">
    <vt:lpwstr>Automatic</vt:lpwstr>
  </property>
  <property fmtid="{D5CDD505-2E9C-101B-9397-08002B2CF9AE}" pid="9" name="Sensitivity">
    <vt:lpwstr>General</vt:lpwstr>
  </property>
  <property fmtid="{D5CDD505-2E9C-101B-9397-08002B2CF9AE}" pid="10" name="ContentTypeId">
    <vt:lpwstr>0x0101008C9207C4D8AB6E4A9864D320D8693611</vt:lpwstr>
  </property>
</Properties>
</file>